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9045" activeTab="2"/>
  </bookViews>
  <sheets>
    <sheet name="Եկամուտներ" sheetId="1" r:id="rId1"/>
    <sheet name="պակասուրդի ֆինանսավ․ " sheetId="3" r:id="rId2"/>
    <sheet name="Ծախսեր" sheetId="7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" i="7" l="1"/>
  <c r="X103" i="7"/>
  <c r="W131" i="7"/>
  <c r="X8" i="7"/>
  <c r="V8" i="7"/>
  <c r="U103" i="7"/>
  <c r="T8" i="7"/>
  <c r="U8" i="7"/>
  <c r="T103" i="7"/>
  <c r="S103" i="7"/>
  <c r="N8" i="7"/>
  <c r="M129" i="7"/>
  <c r="O129" i="7"/>
  <c r="N131" i="7"/>
  <c r="O103" i="7"/>
  <c r="W560" i="7"/>
  <c r="T560" i="7"/>
  <c r="N560" i="7"/>
  <c r="S8" i="1"/>
  <c r="P8" i="1"/>
  <c r="N8" i="1"/>
  <c r="O8" i="1"/>
  <c r="J8" i="1"/>
  <c r="L8" i="1"/>
  <c r="R8" i="1"/>
  <c r="U54" i="1"/>
  <c r="U8" i="1" s="1"/>
  <c r="T8" i="1"/>
  <c r="V369" i="7" l="1"/>
  <c r="P35" i="7" l="1"/>
  <c r="Q35" i="7"/>
  <c r="R35" i="7"/>
  <c r="P36" i="7"/>
  <c r="Q36" i="7"/>
  <c r="R36" i="7"/>
  <c r="P37" i="7"/>
  <c r="Q37" i="7"/>
  <c r="R37" i="7"/>
  <c r="P38" i="7"/>
  <c r="Q38" i="7"/>
  <c r="R38" i="7"/>
  <c r="P39" i="7"/>
  <c r="Q39" i="7"/>
  <c r="R39" i="7"/>
  <c r="P40" i="7"/>
  <c r="Q40" i="7"/>
  <c r="R40" i="7"/>
  <c r="P41" i="7"/>
  <c r="Q41" i="7"/>
  <c r="R41" i="7"/>
  <c r="P42" i="7"/>
  <c r="Q42" i="7"/>
  <c r="R42" i="7"/>
  <c r="P43" i="7"/>
  <c r="Q43" i="7"/>
  <c r="R43" i="7"/>
  <c r="P44" i="7"/>
  <c r="Q44" i="7"/>
  <c r="R44" i="7"/>
  <c r="P45" i="7"/>
  <c r="Q45" i="7"/>
  <c r="R45" i="7"/>
  <c r="P46" i="7"/>
  <c r="Q46" i="7"/>
  <c r="R46" i="7"/>
  <c r="P47" i="7"/>
  <c r="Q47" i="7"/>
  <c r="R47" i="7"/>
  <c r="P48" i="7"/>
  <c r="Q48" i="7"/>
  <c r="R48" i="7"/>
  <c r="P49" i="7"/>
  <c r="Q49" i="7"/>
  <c r="R49" i="7"/>
  <c r="P50" i="7"/>
  <c r="Q50" i="7"/>
  <c r="R50" i="7"/>
  <c r="P51" i="7"/>
  <c r="Q51" i="7"/>
  <c r="R51" i="7"/>
  <c r="P52" i="7"/>
  <c r="Q52" i="7"/>
  <c r="R52" i="7"/>
  <c r="P53" i="7"/>
  <c r="Q53" i="7"/>
  <c r="R53" i="7"/>
  <c r="P54" i="7"/>
  <c r="Q54" i="7"/>
  <c r="R54" i="7"/>
  <c r="P55" i="7"/>
  <c r="Q55" i="7"/>
  <c r="R55" i="7"/>
  <c r="P56" i="7"/>
  <c r="Q56" i="7"/>
  <c r="R56" i="7"/>
  <c r="P57" i="7"/>
  <c r="Q57" i="7"/>
  <c r="R57" i="7"/>
  <c r="P58" i="7"/>
  <c r="Q58" i="7"/>
  <c r="R58" i="7"/>
  <c r="P59" i="7"/>
  <c r="Q59" i="7"/>
  <c r="R59" i="7"/>
  <c r="Q72" i="7"/>
  <c r="R72" i="7"/>
  <c r="P73" i="7"/>
  <c r="Q73" i="7"/>
  <c r="R73" i="7"/>
  <c r="Q74" i="7"/>
  <c r="R74" i="7"/>
  <c r="P75" i="7"/>
  <c r="Q75" i="7"/>
  <c r="R75" i="7"/>
  <c r="P565" i="7"/>
  <c r="Q565" i="7"/>
  <c r="R565" i="7"/>
  <c r="P381" i="7"/>
  <c r="Q381" i="7"/>
  <c r="R381" i="7"/>
  <c r="P382" i="7"/>
  <c r="Q382" i="7"/>
  <c r="R382" i="7"/>
  <c r="P383" i="7"/>
  <c r="Q383" i="7"/>
  <c r="R383" i="7"/>
  <c r="P384" i="7"/>
  <c r="Q384" i="7"/>
  <c r="R384" i="7"/>
  <c r="P385" i="7"/>
  <c r="Q385" i="7"/>
  <c r="R385" i="7"/>
  <c r="P386" i="7"/>
  <c r="Q386" i="7"/>
  <c r="R386" i="7"/>
  <c r="P387" i="7"/>
  <c r="Q387" i="7"/>
  <c r="R387" i="7"/>
  <c r="P388" i="7"/>
  <c r="Q388" i="7"/>
  <c r="R388" i="7"/>
  <c r="P389" i="7"/>
  <c r="Q389" i="7"/>
  <c r="R389" i="7"/>
  <c r="P390" i="7"/>
  <c r="Q390" i="7"/>
  <c r="R390" i="7"/>
  <c r="P391" i="7"/>
  <c r="Q391" i="7"/>
  <c r="R391" i="7"/>
  <c r="P392" i="7"/>
  <c r="Q392" i="7"/>
  <c r="R392" i="7"/>
  <c r="R393" i="7"/>
  <c r="P394" i="7"/>
  <c r="Q394" i="7"/>
  <c r="R394" i="7"/>
  <c r="P395" i="7"/>
  <c r="Q395" i="7"/>
  <c r="R395" i="7"/>
  <c r="P396" i="7"/>
  <c r="Q396" i="7"/>
  <c r="R396" i="7"/>
  <c r="Q397" i="7"/>
  <c r="R397" i="7"/>
  <c r="P398" i="7"/>
  <c r="Q398" i="7"/>
  <c r="R398" i="7"/>
  <c r="P399" i="7"/>
  <c r="Q399" i="7"/>
  <c r="R399" i="7"/>
  <c r="P400" i="7"/>
  <c r="Q400" i="7"/>
  <c r="R400" i="7"/>
  <c r="P401" i="7"/>
  <c r="Q401" i="7"/>
  <c r="R401" i="7"/>
  <c r="P402" i="7"/>
  <c r="Q402" i="7"/>
  <c r="R402" i="7"/>
  <c r="P403" i="7"/>
  <c r="Q403" i="7"/>
  <c r="R403" i="7"/>
  <c r="P404" i="7"/>
  <c r="Q404" i="7"/>
  <c r="R404" i="7"/>
  <c r="P405" i="7"/>
  <c r="Q405" i="7"/>
  <c r="R405" i="7"/>
  <c r="P406" i="7"/>
  <c r="Q406" i="7"/>
  <c r="R406" i="7"/>
  <c r="P407" i="7"/>
  <c r="Q407" i="7"/>
  <c r="R407" i="7"/>
  <c r="P408" i="7"/>
  <c r="Q408" i="7"/>
  <c r="R408" i="7"/>
  <c r="P409" i="7"/>
  <c r="Q409" i="7"/>
  <c r="R409" i="7"/>
  <c r="P410" i="7"/>
  <c r="Q410" i="7"/>
  <c r="R410" i="7"/>
  <c r="P411" i="7"/>
  <c r="Q411" i="7"/>
  <c r="R411" i="7"/>
  <c r="P412" i="7"/>
  <c r="Q412" i="7"/>
  <c r="R412" i="7"/>
  <c r="P413" i="7"/>
  <c r="Q413" i="7"/>
  <c r="R413" i="7"/>
  <c r="P414" i="7"/>
  <c r="Q414" i="7"/>
  <c r="R414" i="7"/>
  <c r="P415" i="7"/>
  <c r="Q415" i="7"/>
  <c r="R415" i="7"/>
  <c r="P416" i="7"/>
  <c r="Q416" i="7"/>
  <c r="R416" i="7"/>
  <c r="P417" i="7"/>
  <c r="Q417" i="7"/>
  <c r="R417" i="7"/>
  <c r="P418" i="7"/>
  <c r="Q418" i="7"/>
  <c r="R418" i="7"/>
  <c r="P419" i="7"/>
  <c r="Q419" i="7"/>
  <c r="R419" i="7"/>
  <c r="P420" i="7"/>
  <c r="Q420" i="7"/>
  <c r="R420" i="7"/>
  <c r="P421" i="7"/>
  <c r="Q421" i="7"/>
  <c r="R421" i="7"/>
  <c r="P422" i="7"/>
  <c r="Q422" i="7"/>
  <c r="R422" i="7"/>
  <c r="P423" i="7"/>
  <c r="Q423" i="7"/>
  <c r="R423" i="7"/>
  <c r="P424" i="7"/>
  <c r="Q424" i="7"/>
  <c r="R424" i="7"/>
  <c r="P425" i="7"/>
  <c r="Q425" i="7"/>
  <c r="R425" i="7"/>
  <c r="P426" i="7"/>
  <c r="Q426" i="7"/>
  <c r="R426" i="7"/>
  <c r="Q427" i="7"/>
  <c r="P428" i="7"/>
  <c r="Q428" i="7"/>
  <c r="R428" i="7"/>
  <c r="P429" i="7"/>
  <c r="Q429" i="7"/>
  <c r="R429" i="7"/>
  <c r="P430" i="7"/>
  <c r="Q430" i="7"/>
  <c r="R430" i="7"/>
  <c r="P431" i="7"/>
  <c r="Q431" i="7"/>
  <c r="R431" i="7"/>
  <c r="P432" i="7"/>
  <c r="Q432" i="7"/>
  <c r="R432" i="7"/>
  <c r="P433" i="7"/>
  <c r="Q433" i="7"/>
  <c r="R433" i="7"/>
  <c r="P434" i="7"/>
  <c r="Q434" i="7"/>
  <c r="R434" i="7"/>
  <c r="P435" i="7"/>
  <c r="Q435" i="7"/>
  <c r="R435" i="7"/>
  <c r="Q436" i="7"/>
  <c r="R436" i="7"/>
  <c r="Q437" i="7"/>
  <c r="P438" i="7"/>
  <c r="Q438" i="7"/>
  <c r="R438" i="7"/>
  <c r="P439" i="7"/>
  <c r="Q439" i="7"/>
  <c r="R439" i="7"/>
  <c r="P440" i="7"/>
  <c r="Q440" i="7"/>
  <c r="R440" i="7"/>
  <c r="P441" i="7"/>
  <c r="Q441" i="7"/>
  <c r="R441" i="7"/>
  <c r="P442" i="7"/>
  <c r="Q442" i="7"/>
  <c r="R442" i="7"/>
  <c r="P443" i="7"/>
  <c r="Q443" i="7"/>
  <c r="R443" i="7"/>
  <c r="P444" i="7"/>
  <c r="Q444" i="7"/>
  <c r="R444" i="7"/>
  <c r="P445" i="7"/>
  <c r="Q445" i="7"/>
  <c r="R445" i="7"/>
  <c r="P446" i="7"/>
  <c r="Q446" i="7"/>
  <c r="R446" i="7"/>
  <c r="P447" i="7"/>
  <c r="Q447" i="7"/>
  <c r="R447" i="7"/>
  <c r="P448" i="7"/>
  <c r="Q448" i="7"/>
  <c r="R448" i="7"/>
  <c r="P449" i="7"/>
  <c r="Q449" i="7"/>
  <c r="R449" i="7"/>
  <c r="P450" i="7"/>
  <c r="Q450" i="7"/>
  <c r="R450" i="7"/>
  <c r="P451" i="7"/>
  <c r="Q451" i="7"/>
  <c r="R451" i="7"/>
  <c r="P452" i="7"/>
  <c r="Q452" i="7"/>
  <c r="R452" i="7"/>
  <c r="P453" i="7"/>
  <c r="Q453" i="7"/>
  <c r="R453" i="7"/>
  <c r="P454" i="7"/>
  <c r="Q454" i="7"/>
  <c r="R454" i="7"/>
  <c r="P455" i="7"/>
  <c r="Q455" i="7"/>
  <c r="R455" i="7"/>
  <c r="P456" i="7"/>
  <c r="Q456" i="7"/>
  <c r="R456" i="7"/>
  <c r="P457" i="7"/>
  <c r="Q457" i="7"/>
  <c r="R457" i="7"/>
  <c r="P458" i="7"/>
  <c r="Q458" i="7"/>
  <c r="R458" i="7"/>
  <c r="P459" i="7"/>
  <c r="Q459" i="7"/>
  <c r="R459" i="7"/>
  <c r="P460" i="7"/>
  <c r="Q460" i="7"/>
  <c r="R460" i="7"/>
  <c r="P461" i="7"/>
  <c r="Q461" i="7"/>
  <c r="R461" i="7"/>
  <c r="P462" i="7"/>
  <c r="Q462" i="7"/>
  <c r="R462" i="7"/>
  <c r="P463" i="7"/>
  <c r="Q463" i="7"/>
  <c r="R463" i="7"/>
  <c r="P464" i="7"/>
  <c r="Q464" i="7"/>
  <c r="R464" i="7"/>
  <c r="P465" i="7"/>
  <c r="Q465" i="7"/>
  <c r="R465" i="7"/>
  <c r="P466" i="7"/>
  <c r="Q466" i="7"/>
  <c r="R466" i="7"/>
  <c r="P467" i="7"/>
  <c r="Q467" i="7"/>
  <c r="R467" i="7"/>
  <c r="P468" i="7"/>
  <c r="Q468" i="7"/>
  <c r="R468" i="7"/>
  <c r="P469" i="7"/>
  <c r="Q469" i="7"/>
  <c r="R469" i="7"/>
  <c r="P470" i="7"/>
  <c r="Q470" i="7"/>
  <c r="R470" i="7"/>
  <c r="P471" i="7"/>
  <c r="Q471" i="7"/>
  <c r="R471" i="7"/>
  <c r="P472" i="7"/>
  <c r="Q472" i="7"/>
  <c r="R472" i="7"/>
  <c r="P473" i="7"/>
  <c r="Q473" i="7"/>
  <c r="R473" i="7"/>
  <c r="P474" i="7"/>
  <c r="Q474" i="7"/>
  <c r="R474" i="7"/>
  <c r="P475" i="7"/>
  <c r="Q475" i="7"/>
  <c r="R475" i="7"/>
  <c r="P476" i="7"/>
  <c r="Q476" i="7"/>
  <c r="R476" i="7"/>
  <c r="P477" i="7"/>
  <c r="Q477" i="7"/>
  <c r="R477" i="7"/>
  <c r="P478" i="7"/>
  <c r="Q478" i="7"/>
  <c r="R478" i="7"/>
  <c r="P479" i="7"/>
  <c r="Q479" i="7"/>
  <c r="R479" i="7"/>
  <c r="P480" i="7"/>
  <c r="Q480" i="7"/>
  <c r="R480" i="7"/>
  <c r="P481" i="7"/>
  <c r="Q481" i="7"/>
  <c r="R481" i="7"/>
  <c r="P482" i="7"/>
  <c r="Q482" i="7"/>
  <c r="R482" i="7"/>
  <c r="P483" i="7"/>
  <c r="Q483" i="7"/>
  <c r="R483" i="7"/>
  <c r="P484" i="7"/>
  <c r="Q484" i="7"/>
  <c r="R484" i="7"/>
  <c r="P485" i="7"/>
  <c r="Q485" i="7"/>
  <c r="R485" i="7"/>
  <c r="P486" i="7"/>
  <c r="Q486" i="7"/>
  <c r="R486" i="7"/>
  <c r="P487" i="7"/>
  <c r="Q487" i="7"/>
  <c r="R487" i="7"/>
  <c r="P488" i="7"/>
  <c r="Q488" i="7"/>
  <c r="R488" i="7"/>
  <c r="P489" i="7"/>
  <c r="Q489" i="7"/>
  <c r="R489" i="7"/>
  <c r="P490" i="7"/>
  <c r="Q490" i="7"/>
  <c r="R490" i="7"/>
  <c r="P491" i="7"/>
  <c r="Q491" i="7"/>
  <c r="R491" i="7"/>
  <c r="P492" i="7"/>
  <c r="Q492" i="7"/>
  <c r="R492" i="7"/>
  <c r="P493" i="7"/>
  <c r="Q493" i="7"/>
  <c r="R493" i="7"/>
  <c r="P494" i="7"/>
  <c r="Q494" i="7"/>
  <c r="R494" i="7"/>
  <c r="P495" i="7"/>
  <c r="Q495" i="7"/>
  <c r="R495" i="7"/>
  <c r="P496" i="7"/>
  <c r="Q496" i="7"/>
  <c r="R496" i="7"/>
  <c r="P497" i="7"/>
  <c r="Q497" i="7"/>
  <c r="R497" i="7"/>
  <c r="P498" i="7"/>
  <c r="Q498" i="7"/>
  <c r="R498" i="7"/>
  <c r="P499" i="7"/>
  <c r="Q499" i="7"/>
  <c r="R499" i="7"/>
  <c r="Q500" i="7"/>
  <c r="R500" i="7"/>
  <c r="P501" i="7"/>
  <c r="Q501" i="7"/>
  <c r="R501" i="7"/>
  <c r="P502" i="7"/>
  <c r="Q502" i="7"/>
  <c r="R502" i="7"/>
  <c r="Q503" i="7"/>
  <c r="R503" i="7"/>
  <c r="P504" i="7"/>
  <c r="Q504" i="7"/>
  <c r="R504" i="7"/>
  <c r="P505" i="7"/>
  <c r="Q505" i="7"/>
  <c r="R505" i="7"/>
  <c r="P506" i="7"/>
  <c r="Q506" i="7"/>
  <c r="R506" i="7"/>
  <c r="P507" i="7"/>
  <c r="Q507" i="7"/>
  <c r="R507" i="7"/>
  <c r="P508" i="7"/>
  <c r="Q508" i="7"/>
  <c r="R508" i="7"/>
  <c r="P509" i="7"/>
  <c r="Q509" i="7"/>
  <c r="R509" i="7"/>
  <c r="P510" i="7"/>
  <c r="Q510" i="7"/>
  <c r="R510" i="7"/>
  <c r="P511" i="7"/>
  <c r="Q511" i="7"/>
  <c r="R511" i="7"/>
  <c r="P512" i="7"/>
  <c r="Q512" i="7"/>
  <c r="R512" i="7"/>
  <c r="P513" i="7"/>
  <c r="Q513" i="7"/>
  <c r="R513" i="7"/>
  <c r="P514" i="7"/>
  <c r="Q514" i="7"/>
  <c r="R514" i="7"/>
  <c r="P515" i="7"/>
  <c r="Q515" i="7"/>
  <c r="R515" i="7"/>
  <c r="P516" i="7"/>
  <c r="Q516" i="7"/>
  <c r="R516" i="7"/>
  <c r="P517" i="7"/>
  <c r="Q517" i="7"/>
  <c r="R517" i="7"/>
  <c r="P518" i="7"/>
  <c r="Q518" i="7"/>
  <c r="R518" i="7"/>
  <c r="P519" i="7"/>
  <c r="Q519" i="7"/>
  <c r="R519" i="7"/>
  <c r="P520" i="7"/>
  <c r="Q520" i="7"/>
  <c r="R520" i="7"/>
  <c r="P521" i="7"/>
  <c r="Q521" i="7"/>
  <c r="R521" i="7"/>
  <c r="P522" i="7"/>
  <c r="Q522" i="7"/>
  <c r="R522" i="7"/>
  <c r="P523" i="7"/>
  <c r="Q523" i="7"/>
  <c r="R523" i="7"/>
  <c r="P524" i="7"/>
  <c r="Q524" i="7"/>
  <c r="R524" i="7"/>
  <c r="P525" i="7"/>
  <c r="Q525" i="7"/>
  <c r="R525" i="7"/>
  <c r="P526" i="7"/>
  <c r="Q526" i="7"/>
  <c r="R526" i="7"/>
  <c r="P527" i="7"/>
  <c r="Q527" i="7"/>
  <c r="R527" i="7"/>
  <c r="P528" i="7"/>
  <c r="Q528" i="7"/>
  <c r="R528" i="7"/>
  <c r="P529" i="7"/>
  <c r="Q529" i="7"/>
  <c r="R529" i="7"/>
  <c r="P530" i="7"/>
  <c r="Q530" i="7"/>
  <c r="R530" i="7"/>
  <c r="P531" i="7"/>
  <c r="Q531" i="7"/>
  <c r="R531" i="7"/>
  <c r="P532" i="7"/>
  <c r="Q532" i="7"/>
  <c r="R532" i="7"/>
  <c r="P533" i="7"/>
  <c r="Q533" i="7"/>
  <c r="R533" i="7"/>
  <c r="P534" i="7"/>
  <c r="Q534" i="7"/>
  <c r="R534" i="7"/>
  <c r="P535" i="7"/>
  <c r="Q535" i="7"/>
  <c r="R535" i="7"/>
  <c r="P536" i="7"/>
  <c r="Q536" i="7"/>
  <c r="R536" i="7"/>
  <c r="P537" i="7"/>
  <c r="Q537" i="7"/>
  <c r="R537" i="7"/>
  <c r="P538" i="7"/>
  <c r="Q538" i="7"/>
  <c r="R538" i="7"/>
  <c r="P539" i="7"/>
  <c r="Q539" i="7"/>
  <c r="R539" i="7"/>
  <c r="P540" i="7"/>
  <c r="Q540" i="7"/>
  <c r="R540" i="7"/>
  <c r="P541" i="7"/>
  <c r="Q541" i="7"/>
  <c r="R541" i="7"/>
  <c r="P542" i="7"/>
  <c r="Q542" i="7"/>
  <c r="R542" i="7"/>
  <c r="P543" i="7"/>
  <c r="Q543" i="7"/>
  <c r="R543" i="7"/>
  <c r="P544" i="7"/>
  <c r="Q544" i="7"/>
  <c r="R544" i="7"/>
  <c r="P545" i="7"/>
  <c r="Q545" i="7"/>
  <c r="R545" i="7"/>
  <c r="P546" i="7"/>
  <c r="Q546" i="7"/>
  <c r="R546" i="7"/>
  <c r="P547" i="7"/>
  <c r="Q547" i="7"/>
  <c r="R547" i="7"/>
  <c r="P548" i="7"/>
  <c r="Q548" i="7"/>
  <c r="R548" i="7"/>
  <c r="P549" i="7"/>
  <c r="Q549" i="7"/>
  <c r="R549" i="7"/>
  <c r="P550" i="7"/>
  <c r="Q550" i="7"/>
  <c r="R550" i="7"/>
  <c r="P551" i="7"/>
  <c r="Q551" i="7"/>
  <c r="R551" i="7"/>
  <c r="P552" i="7"/>
  <c r="Q552" i="7"/>
  <c r="R552" i="7"/>
  <c r="P553" i="7"/>
  <c r="Q553" i="7"/>
  <c r="R553" i="7"/>
  <c r="P554" i="7"/>
  <c r="Q554" i="7"/>
  <c r="R554" i="7"/>
  <c r="P555" i="7"/>
  <c r="Q555" i="7"/>
  <c r="R555" i="7"/>
  <c r="P556" i="7"/>
  <c r="Q556" i="7"/>
  <c r="R556" i="7"/>
  <c r="P557" i="7"/>
  <c r="Q557" i="7"/>
  <c r="R557" i="7"/>
  <c r="R558" i="7"/>
  <c r="P559" i="7"/>
  <c r="Q559" i="7"/>
  <c r="R559" i="7"/>
  <c r="R560" i="7"/>
  <c r="P561" i="7"/>
  <c r="Q561" i="7"/>
  <c r="R561" i="7"/>
  <c r="R562" i="7"/>
  <c r="P563" i="7"/>
  <c r="Q563" i="7"/>
  <c r="R563" i="7"/>
  <c r="R564" i="7"/>
  <c r="P138" i="7"/>
  <c r="Q138" i="7"/>
  <c r="R138" i="7"/>
  <c r="P139" i="7"/>
  <c r="Q139" i="7"/>
  <c r="R139" i="7"/>
  <c r="P140" i="7"/>
  <c r="Q140" i="7"/>
  <c r="R140" i="7"/>
  <c r="P141" i="7"/>
  <c r="Q141" i="7"/>
  <c r="R141" i="7"/>
  <c r="P142" i="7"/>
  <c r="Q142" i="7"/>
  <c r="R142" i="7"/>
  <c r="P143" i="7"/>
  <c r="Q143" i="7"/>
  <c r="R143" i="7"/>
  <c r="P144" i="7"/>
  <c r="Q144" i="7"/>
  <c r="R144" i="7"/>
  <c r="P145" i="7"/>
  <c r="Q145" i="7"/>
  <c r="R145" i="7"/>
  <c r="P146" i="7"/>
  <c r="Q146" i="7"/>
  <c r="R146" i="7"/>
  <c r="P147" i="7"/>
  <c r="Q147" i="7"/>
  <c r="R147" i="7"/>
  <c r="P148" i="7"/>
  <c r="Q148" i="7"/>
  <c r="R148" i="7"/>
  <c r="P149" i="7"/>
  <c r="Q149" i="7"/>
  <c r="R149" i="7"/>
  <c r="P150" i="7"/>
  <c r="Q150" i="7"/>
  <c r="R150" i="7"/>
  <c r="P151" i="7"/>
  <c r="Q151" i="7"/>
  <c r="R151" i="7"/>
  <c r="P152" i="7"/>
  <c r="Q152" i="7"/>
  <c r="R152" i="7"/>
  <c r="P153" i="7"/>
  <c r="Q153" i="7"/>
  <c r="R153" i="7"/>
  <c r="P154" i="7"/>
  <c r="Q154" i="7"/>
  <c r="R154" i="7"/>
  <c r="P155" i="7"/>
  <c r="Q155" i="7"/>
  <c r="R155" i="7"/>
  <c r="P156" i="7"/>
  <c r="Q156" i="7"/>
  <c r="R156" i="7"/>
  <c r="P157" i="7"/>
  <c r="Q157" i="7"/>
  <c r="R157" i="7"/>
  <c r="P158" i="7"/>
  <c r="Q158" i="7"/>
  <c r="R158" i="7"/>
  <c r="P159" i="7"/>
  <c r="Q159" i="7"/>
  <c r="R159" i="7"/>
  <c r="P160" i="7"/>
  <c r="Q160" i="7"/>
  <c r="R160" i="7"/>
  <c r="P161" i="7"/>
  <c r="Q161" i="7"/>
  <c r="R161" i="7"/>
  <c r="P162" i="7"/>
  <c r="Q162" i="7"/>
  <c r="R162" i="7"/>
  <c r="P163" i="7"/>
  <c r="Q163" i="7"/>
  <c r="R163" i="7"/>
  <c r="P164" i="7"/>
  <c r="Q164" i="7"/>
  <c r="R164" i="7"/>
  <c r="P165" i="7"/>
  <c r="Q165" i="7"/>
  <c r="R165" i="7"/>
  <c r="P166" i="7"/>
  <c r="Q166" i="7"/>
  <c r="R166" i="7"/>
  <c r="P167" i="7"/>
  <c r="Q167" i="7"/>
  <c r="R167" i="7"/>
  <c r="P168" i="7"/>
  <c r="Q168" i="7"/>
  <c r="R168" i="7"/>
  <c r="P169" i="7"/>
  <c r="Q169" i="7"/>
  <c r="R169" i="7"/>
  <c r="P170" i="7"/>
  <c r="Q170" i="7"/>
  <c r="R170" i="7"/>
  <c r="P171" i="7"/>
  <c r="Q171" i="7"/>
  <c r="R171" i="7"/>
  <c r="P172" i="7"/>
  <c r="Q172" i="7"/>
  <c r="R172" i="7"/>
  <c r="P173" i="7"/>
  <c r="Q173" i="7"/>
  <c r="R173" i="7"/>
  <c r="P174" i="7"/>
  <c r="Q174" i="7"/>
  <c r="R174" i="7"/>
  <c r="P175" i="7"/>
  <c r="Q175" i="7"/>
  <c r="R175" i="7"/>
  <c r="P176" i="7"/>
  <c r="Q176" i="7"/>
  <c r="R176" i="7"/>
  <c r="P177" i="7"/>
  <c r="Q177" i="7"/>
  <c r="R177" i="7"/>
  <c r="P178" i="7"/>
  <c r="Q178" i="7"/>
  <c r="R178" i="7"/>
  <c r="P179" i="7"/>
  <c r="Q179" i="7"/>
  <c r="R179" i="7"/>
  <c r="P180" i="7"/>
  <c r="Q180" i="7"/>
  <c r="R180" i="7"/>
  <c r="P181" i="7"/>
  <c r="Q181" i="7"/>
  <c r="R181" i="7"/>
  <c r="P182" i="7"/>
  <c r="Q182" i="7"/>
  <c r="R182" i="7"/>
  <c r="P183" i="7"/>
  <c r="Q183" i="7"/>
  <c r="R183" i="7"/>
  <c r="P184" i="7"/>
  <c r="Q184" i="7"/>
  <c r="R184" i="7"/>
  <c r="P185" i="7"/>
  <c r="Q185" i="7"/>
  <c r="R185" i="7"/>
  <c r="P186" i="7"/>
  <c r="Q186" i="7"/>
  <c r="R186" i="7"/>
  <c r="P187" i="7"/>
  <c r="Q187" i="7"/>
  <c r="R187" i="7"/>
  <c r="P188" i="7"/>
  <c r="Q188" i="7"/>
  <c r="R188" i="7"/>
  <c r="P189" i="7"/>
  <c r="Q189" i="7"/>
  <c r="R189" i="7"/>
  <c r="P190" i="7"/>
  <c r="Q190" i="7"/>
  <c r="R190" i="7"/>
  <c r="P191" i="7"/>
  <c r="Q191" i="7"/>
  <c r="R191" i="7"/>
  <c r="P192" i="7"/>
  <c r="Q192" i="7"/>
  <c r="R192" i="7"/>
  <c r="P193" i="7"/>
  <c r="Q193" i="7"/>
  <c r="R193" i="7"/>
  <c r="P194" i="7"/>
  <c r="Q194" i="7"/>
  <c r="R194" i="7"/>
  <c r="P195" i="7"/>
  <c r="Q195" i="7"/>
  <c r="R195" i="7"/>
  <c r="P196" i="7"/>
  <c r="Q196" i="7"/>
  <c r="R196" i="7"/>
  <c r="P197" i="7"/>
  <c r="Q197" i="7"/>
  <c r="R197" i="7"/>
  <c r="P198" i="7"/>
  <c r="Q198" i="7"/>
  <c r="R198" i="7"/>
  <c r="P199" i="7"/>
  <c r="Q199" i="7"/>
  <c r="R199" i="7"/>
  <c r="P200" i="7"/>
  <c r="Q200" i="7"/>
  <c r="R200" i="7"/>
  <c r="P201" i="7"/>
  <c r="Q201" i="7"/>
  <c r="R201" i="7"/>
  <c r="P202" i="7"/>
  <c r="Q202" i="7"/>
  <c r="R202" i="7"/>
  <c r="P203" i="7"/>
  <c r="Q203" i="7"/>
  <c r="R203" i="7"/>
  <c r="P204" i="7"/>
  <c r="Q204" i="7"/>
  <c r="R204" i="7"/>
  <c r="P205" i="7"/>
  <c r="Q205" i="7"/>
  <c r="R205" i="7"/>
  <c r="P206" i="7"/>
  <c r="Q206" i="7"/>
  <c r="R206" i="7"/>
  <c r="P207" i="7"/>
  <c r="Q207" i="7"/>
  <c r="R207" i="7"/>
  <c r="P208" i="7"/>
  <c r="Q208" i="7"/>
  <c r="R208" i="7"/>
  <c r="P209" i="7"/>
  <c r="Q209" i="7"/>
  <c r="R209" i="7"/>
  <c r="P210" i="7"/>
  <c r="Q210" i="7"/>
  <c r="R210" i="7"/>
  <c r="P211" i="7"/>
  <c r="Q211" i="7"/>
  <c r="R211" i="7"/>
  <c r="P212" i="7"/>
  <c r="Q212" i="7"/>
  <c r="R212" i="7"/>
  <c r="P213" i="7"/>
  <c r="Q213" i="7"/>
  <c r="R213" i="7"/>
  <c r="P214" i="7"/>
  <c r="Q214" i="7"/>
  <c r="R214" i="7"/>
  <c r="P215" i="7"/>
  <c r="Q215" i="7"/>
  <c r="R215" i="7"/>
  <c r="P216" i="7"/>
  <c r="Q216" i="7"/>
  <c r="R216" i="7"/>
  <c r="P217" i="7"/>
  <c r="Q217" i="7"/>
  <c r="R217" i="7"/>
  <c r="P218" i="7"/>
  <c r="Q218" i="7"/>
  <c r="R218" i="7"/>
  <c r="P219" i="7"/>
  <c r="Q219" i="7"/>
  <c r="R219" i="7"/>
  <c r="P220" i="7"/>
  <c r="Q220" i="7"/>
  <c r="R220" i="7"/>
  <c r="P221" i="7"/>
  <c r="Q221" i="7"/>
  <c r="R221" i="7"/>
  <c r="P222" i="7"/>
  <c r="Q222" i="7"/>
  <c r="R222" i="7"/>
  <c r="P223" i="7"/>
  <c r="Q223" i="7"/>
  <c r="R223" i="7"/>
  <c r="P224" i="7"/>
  <c r="Q224" i="7"/>
  <c r="R224" i="7"/>
  <c r="P225" i="7"/>
  <c r="Q225" i="7"/>
  <c r="R225" i="7"/>
  <c r="P226" i="7"/>
  <c r="Q226" i="7"/>
  <c r="R226" i="7"/>
  <c r="P227" i="7"/>
  <c r="Q227" i="7"/>
  <c r="R227" i="7"/>
  <c r="P228" i="7"/>
  <c r="Q228" i="7"/>
  <c r="R228" i="7"/>
  <c r="P229" i="7"/>
  <c r="Q229" i="7"/>
  <c r="R229" i="7"/>
  <c r="P230" i="7"/>
  <c r="Q230" i="7"/>
  <c r="R230" i="7"/>
  <c r="P231" i="7"/>
  <c r="Q231" i="7"/>
  <c r="R231" i="7"/>
  <c r="P232" i="7"/>
  <c r="Q232" i="7"/>
  <c r="R232" i="7"/>
  <c r="P233" i="7"/>
  <c r="Q233" i="7"/>
  <c r="R233" i="7"/>
  <c r="P234" i="7"/>
  <c r="Q234" i="7"/>
  <c r="R234" i="7"/>
  <c r="P235" i="7"/>
  <c r="Q235" i="7"/>
  <c r="R235" i="7"/>
  <c r="P236" i="7"/>
  <c r="Q236" i="7"/>
  <c r="R236" i="7"/>
  <c r="P237" i="7"/>
  <c r="Q237" i="7"/>
  <c r="R237" i="7"/>
  <c r="P238" i="7"/>
  <c r="Q238" i="7"/>
  <c r="R238" i="7"/>
  <c r="P239" i="7"/>
  <c r="Q239" i="7"/>
  <c r="R239" i="7"/>
  <c r="P240" i="7"/>
  <c r="Q240" i="7"/>
  <c r="R240" i="7"/>
  <c r="P241" i="7"/>
  <c r="Q241" i="7"/>
  <c r="R241" i="7"/>
  <c r="P242" i="7"/>
  <c r="Q242" i="7"/>
  <c r="R242" i="7"/>
  <c r="P243" i="7"/>
  <c r="Q243" i="7"/>
  <c r="R243" i="7"/>
  <c r="P244" i="7"/>
  <c r="Q244" i="7"/>
  <c r="R244" i="7"/>
  <c r="P245" i="7"/>
  <c r="Q245" i="7"/>
  <c r="R245" i="7"/>
  <c r="P246" i="7"/>
  <c r="Q246" i="7"/>
  <c r="R246" i="7"/>
  <c r="P247" i="7"/>
  <c r="Q247" i="7"/>
  <c r="R247" i="7"/>
  <c r="P248" i="7"/>
  <c r="Q248" i="7"/>
  <c r="R248" i="7"/>
  <c r="P249" i="7"/>
  <c r="Q249" i="7"/>
  <c r="R249" i="7"/>
  <c r="P250" i="7"/>
  <c r="Q250" i="7"/>
  <c r="R250" i="7"/>
  <c r="P251" i="7"/>
  <c r="Q251" i="7"/>
  <c r="R251" i="7"/>
  <c r="P252" i="7"/>
  <c r="Q252" i="7"/>
  <c r="R252" i="7"/>
  <c r="P253" i="7"/>
  <c r="Q253" i="7"/>
  <c r="R253" i="7"/>
  <c r="P254" i="7"/>
  <c r="Q254" i="7"/>
  <c r="R254" i="7"/>
  <c r="P255" i="7"/>
  <c r="Q255" i="7"/>
  <c r="R255" i="7"/>
  <c r="P256" i="7"/>
  <c r="Q256" i="7"/>
  <c r="R256" i="7"/>
  <c r="P257" i="7"/>
  <c r="Q257" i="7"/>
  <c r="R257" i="7"/>
  <c r="P258" i="7"/>
  <c r="Q258" i="7"/>
  <c r="R258" i="7"/>
  <c r="P259" i="7"/>
  <c r="Q259" i="7"/>
  <c r="R259" i="7"/>
  <c r="P260" i="7"/>
  <c r="Q260" i="7"/>
  <c r="R260" i="7"/>
  <c r="P261" i="7"/>
  <c r="Q261" i="7"/>
  <c r="R261" i="7"/>
  <c r="P262" i="7"/>
  <c r="Q262" i="7"/>
  <c r="R262" i="7"/>
  <c r="P263" i="7"/>
  <c r="Q263" i="7"/>
  <c r="R263" i="7"/>
  <c r="P264" i="7"/>
  <c r="Q264" i="7"/>
  <c r="R264" i="7"/>
  <c r="P265" i="7"/>
  <c r="Q265" i="7"/>
  <c r="R265" i="7"/>
  <c r="P266" i="7"/>
  <c r="Q266" i="7"/>
  <c r="R266" i="7"/>
  <c r="P267" i="7"/>
  <c r="Q267" i="7"/>
  <c r="R267" i="7"/>
  <c r="P268" i="7"/>
  <c r="Q268" i="7"/>
  <c r="R268" i="7"/>
  <c r="P269" i="7"/>
  <c r="Q269" i="7"/>
  <c r="R269" i="7"/>
  <c r="P270" i="7"/>
  <c r="Q270" i="7"/>
  <c r="R270" i="7"/>
  <c r="P271" i="7"/>
  <c r="Q271" i="7"/>
  <c r="R271" i="7"/>
  <c r="P272" i="7"/>
  <c r="Q272" i="7"/>
  <c r="R272" i="7"/>
  <c r="P273" i="7"/>
  <c r="Q273" i="7"/>
  <c r="R273" i="7"/>
  <c r="P274" i="7"/>
  <c r="Q274" i="7"/>
  <c r="R274" i="7"/>
  <c r="P275" i="7"/>
  <c r="Q275" i="7"/>
  <c r="R275" i="7"/>
  <c r="P276" i="7"/>
  <c r="Q276" i="7"/>
  <c r="R276" i="7"/>
  <c r="P277" i="7"/>
  <c r="Q277" i="7"/>
  <c r="R277" i="7"/>
  <c r="P278" i="7"/>
  <c r="Q278" i="7"/>
  <c r="R278" i="7"/>
  <c r="P279" i="7"/>
  <c r="Q279" i="7"/>
  <c r="R279" i="7"/>
  <c r="P280" i="7"/>
  <c r="Q280" i="7"/>
  <c r="R280" i="7"/>
  <c r="P281" i="7"/>
  <c r="Q281" i="7"/>
  <c r="R281" i="7"/>
  <c r="P282" i="7"/>
  <c r="Q282" i="7"/>
  <c r="R282" i="7"/>
  <c r="P283" i="7"/>
  <c r="Q283" i="7"/>
  <c r="R283" i="7"/>
  <c r="P284" i="7"/>
  <c r="Q284" i="7"/>
  <c r="R284" i="7"/>
  <c r="P285" i="7"/>
  <c r="Q285" i="7"/>
  <c r="R285" i="7"/>
  <c r="Q286" i="7"/>
  <c r="P287" i="7"/>
  <c r="Q287" i="7"/>
  <c r="R287" i="7"/>
  <c r="Q288" i="7"/>
  <c r="P289" i="7"/>
  <c r="Q289" i="7"/>
  <c r="R289" i="7"/>
  <c r="Q290" i="7"/>
  <c r="P291" i="7"/>
  <c r="Q291" i="7"/>
  <c r="R291" i="7"/>
  <c r="Q292" i="7"/>
  <c r="R292" i="7"/>
  <c r="Q293" i="7"/>
  <c r="R293" i="7"/>
  <c r="P294" i="7"/>
  <c r="Q294" i="7"/>
  <c r="R294" i="7"/>
  <c r="P295" i="7"/>
  <c r="Q295" i="7"/>
  <c r="R295" i="7"/>
  <c r="P296" i="7"/>
  <c r="Q296" i="7"/>
  <c r="R296" i="7"/>
  <c r="P297" i="7"/>
  <c r="Q297" i="7"/>
  <c r="R297" i="7"/>
  <c r="P298" i="7"/>
  <c r="Q298" i="7"/>
  <c r="R298" i="7"/>
  <c r="P299" i="7"/>
  <c r="Q299" i="7"/>
  <c r="R299" i="7"/>
  <c r="P300" i="7"/>
  <c r="Q300" i="7"/>
  <c r="R300" i="7"/>
  <c r="P301" i="7"/>
  <c r="Q301" i="7"/>
  <c r="R301" i="7"/>
  <c r="P302" i="7"/>
  <c r="Q302" i="7"/>
  <c r="R302" i="7"/>
  <c r="P303" i="7"/>
  <c r="Q303" i="7"/>
  <c r="R303" i="7"/>
  <c r="P304" i="7"/>
  <c r="Q304" i="7"/>
  <c r="R304" i="7"/>
  <c r="P305" i="7"/>
  <c r="Q305" i="7"/>
  <c r="R305" i="7"/>
  <c r="P306" i="7"/>
  <c r="Q306" i="7"/>
  <c r="R306" i="7"/>
  <c r="P307" i="7"/>
  <c r="Q307" i="7"/>
  <c r="R307" i="7"/>
  <c r="P308" i="7"/>
  <c r="Q308" i="7"/>
  <c r="R308" i="7"/>
  <c r="P309" i="7"/>
  <c r="Q309" i="7"/>
  <c r="R309" i="7"/>
  <c r="P310" i="7"/>
  <c r="Q310" i="7"/>
  <c r="R310" i="7"/>
  <c r="P311" i="7"/>
  <c r="Q311" i="7"/>
  <c r="R311" i="7"/>
  <c r="P312" i="7"/>
  <c r="Q312" i="7"/>
  <c r="R312" i="7"/>
  <c r="P313" i="7"/>
  <c r="Q313" i="7"/>
  <c r="R313" i="7"/>
  <c r="P314" i="7"/>
  <c r="Q314" i="7"/>
  <c r="R314" i="7"/>
  <c r="P315" i="7"/>
  <c r="Q315" i="7"/>
  <c r="R315" i="7"/>
  <c r="P316" i="7"/>
  <c r="Q316" i="7"/>
  <c r="R316" i="7"/>
  <c r="P317" i="7"/>
  <c r="Q317" i="7"/>
  <c r="R317" i="7"/>
  <c r="P318" i="7"/>
  <c r="Q318" i="7"/>
  <c r="R318" i="7"/>
  <c r="P319" i="7"/>
  <c r="Q319" i="7"/>
  <c r="R319" i="7"/>
  <c r="P320" i="7"/>
  <c r="Q320" i="7"/>
  <c r="R320" i="7"/>
  <c r="P321" i="7"/>
  <c r="Q321" i="7"/>
  <c r="R321" i="7"/>
  <c r="P322" i="7"/>
  <c r="Q322" i="7"/>
  <c r="R322" i="7"/>
  <c r="P323" i="7"/>
  <c r="Q323" i="7"/>
  <c r="R323" i="7"/>
  <c r="P324" i="7"/>
  <c r="Q324" i="7"/>
  <c r="R324" i="7"/>
  <c r="P325" i="7"/>
  <c r="Q325" i="7"/>
  <c r="R325" i="7"/>
  <c r="P326" i="7"/>
  <c r="Q326" i="7"/>
  <c r="R326" i="7"/>
  <c r="P327" i="7"/>
  <c r="Q327" i="7"/>
  <c r="R327" i="7"/>
  <c r="P328" i="7"/>
  <c r="Q328" i="7"/>
  <c r="R328" i="7"/>
  <c r="P329" i="7"/>
  <c r="Q329" i="7"/>
  <c r="R329" i="7"/>
  <c r="P330" i="7"/>
  <c r="Q330" i="7"/>
  <c r="R330" i="7"/>
  <c r="P331" i="7"/>
  <c r="Q331" i="7"/>
  <c r="R331" i="7"/>
  <c r="P332" i="7"/>
  <c r="Q332" i="7"/>
  <c r="R332" i="7"/>
  <c r="P333" i="7"/>
  <c r="Q333" i="7"/>
  <c r="R333" i="7"/>
  <c r="P334" i="7"/>
  <c r="Q334" i="7"/>
  <c r="R334" i="7"/>
  <c r="P335" i="7"/>
  <c r="Q335" i="7"/>
  <c r="R335" i="7"/>
  <c r="P336" i="7"/>
  <c r="Q336" i="7"/>
  <c r="R336" i="7"/>
  <c r="P337" i="7"/>
  <c r="Q337" i="7"/>
  <c r="R337" i="7"/>
  <c r="P338" i="7"/>
  <c r="Q338" i="7"/>
  <c r="R338" i="7"/>
  <c r="P339" i="7"/>
  <c r="Q339" i="7"/>
  <c r="R339" i="7"/>
  <c r="P340" i="7"/>
  <c r="Q340" i="7"/>
  <c r="R340" i="7"/>
  <c r="P341" i="7"/>
  <c r="Q341" i="7"/>
  <c r="R341" i="7"/>
  <c r="P342" i="7"/>
  <c r="Q342" i="7"/>
  <c r="R342" i="7"/>
  <c r="P343" i="7"/>
  <c r="Q343" i="7"/>
  <c r="R343" i="7"/>
  <c r="P344" i="7"/>
  <c r="Q344" i="7"/>
  <c r="R344" i="7"/>
  <c r="P345" i="7"/>
  <c r="Q345" i="7"/>
  <c r="R345" i="7"/>
  <c r="P346" i="7"/>
  <c r="Q346" i="7"/>
  <c r="R346" i="7"/>
  <c r="P347" i="7"/>
  <c r="Q347" i="7"/>
  <c r="R347" i="7"/>
  <c r="P348" i="7"/>
  <c r="Q348" i="7"/>
  <c r="R348" i="7"/>
  <c r="P349" i="7"/>
  <c r="Q349" i="7"/>
  <c r="R349" i="7"/>
  <c r="P350" i="7"/>
  <c r="Q350" i="7"/>
  <c r="R350" i="7"/>
  <c r="P351" i="7"/>
  <c r="Q351" i="7"/>
  <c r="R351" i="7"/>
  <c r="P352" i="7"/>
  <c r="Q352" i="7"/>
  <c r="R352" i="7"/>
  <c r="P353" i="7"/>
  <c r="Q353" i="7"/>
  <c r="R353" i="7"/>
  <c r="P354" i="7"/>
  <c r="Q354" i="7"/>
  <c r="R354" i="7"/>
  <c r="P356" i="7"/>
  <c r="Q356" i="7"/>
  <c r="R356" i="7"/>
  <c r="Q357" i="7"/>
  <c r="P358" i="7"/>
  <c r="Q358" i="7"/>
  <c r="R358" i="7"/>
  <c r="Q359" i="7"/>
  <c r="P360" i="7"/>
  <c r="Q360" i="7"/>
  <c r="R360" i="7"/>
  <c r="P361" i="7"/>
  <c r="Q361" i="7"/>
  <c r="R361" i="7"/>
  <c r="P362" i="7"/>
  <c r="Q362" i="7"/>
  <c r="R362" i="7"/>
  <c r="P363" i="7"/>
  <c r="Q363" i="7"/>
  <c r="R363" i="7"/>
  <c r="P364" i="7"/>
  <c r="Q364" i="7"/>
  <c r="R364" i="7"/>
  <c r="P365" i="7"/>
  <c r="Q365" i="7"/>
  <c r="R365" i="7"/>
  <c r="P366" i="7"/>
  <c r="Q366" i="7"/>
  <c r="R366" i="7"/>
  <c r="P367" i="7"/>
  <c r="Q367" i="7"/>
  <c r="R367" i="7"/>
  <c r="Q368" i="7"/>
  <c r="R368" i="7"/>
  <c r="Q369" i="7"/>
  <c r="R369" i="7"/>
  <c r="P370" i="7"/>
  <c r="Q370" i="7"/>
  <c r="R370" i="7"/>
  <c r="P371" i="7"/>
  <c r="Q371" i="7"/>
  <c r="R371" i="7"/>
  <c r="P372" i="7"/>
  <c r="Q372" i="7"/>
  <c r="R372" i="7"/>
  <c r="P373" i="7"/>
  <c r="Q373" i="7"/>
  <c r="R373" i="7"/>
  <c r="P374" i="7"/>
  <c r="Q374" i="7"/>
  <c r="R374" i="7"/>
  <c r="R375" i="7"/>
  <c r="P376" i="7"/>
  <c r="Q376" i="7"/>
  <c r="R376" i="7"/>
  <c r="P377" i="7"/>
  <c r="Q377" i="7"/>
  <c r="R377" i="7"/>
  <c r="P378" i="7"/>
  <c r="Q378" i="7"/>
  <c r="R378" i="7"/>
  <c r="P379" i="7"/>
  <c r="Q379" i="7"/>
  <c r="R379" i="7"/>
  <c r="P380" i="7"/>
  <c r="Q380" i="7"/>
  <c r="R380" i="7"/>
  <c r="P117" i="7"/>
  <c r="Q117" i="7"/>
  <c r="R117" i="7"/>
  <c r="P118" i="7"/>
  <c r="Q118" i="7"/>
  <c r="R118" i="7"/>
  <c r="P119" i="7"/>
  <c r="Q119" i="7"/>
  <c r="R119" i="7"/>
  <c r="P120" i="7"/>
  <c r="Q120" i="7"/>
  <c r="R120" i="7"/>
  <c r="P121" i="7"/>
  <c r="Q121" i="7"/>
  <c r="R121" i="7"/>
  <c r="P122" i="7"/>
  <c r="Q122" i="7"/>
  <c r="R122" i="7"/>
  <c r="P123" i="7"/>
  <c r="Q123" i="7"/>
  <c r="R123" i="7"/>
  <c r="P124" i="7"/>
  <c r="Q124" i="7"/>
  <c r="R124" i="7"/>
  <c r="P125" i="7"/>
  <c r="Q125" i="7"/>
  <c r="R125" i="7"/>
  <c r="P126" i="7"/>
  <c r="Q126" i="7"/>
  <c r="R126" i="7"/>
  <c r="Q127" i="7"/>
  <c r="R127" i="7"/>
  <c r="P128" i="7"/>
  <c r="Q128" i="7"/>
  <c r="R128" i="7"/>
  <c r="R129" i="7"/>
  <c r="P130" i="7"/>
  <c r="Q130" i="7"/>
  <c r="R130" i="7"/>
  <c r="Q131" i="7"/>
  <c r="P132" i="7"/>
  <c r="Q132" i="7"/>
  <c r="R132" i="7"/>
  <c r="P133" i="7"/>
  <c r="Q133" i="7"/>
  <c r="R133" i="7"/>
  <c r="P134" i="7"/>
  <c r="Q134" i="7"/>
  <c r="R134" i="7"/>
  <c r="Q135" i="7"/>
  <c r="R135" i="7"/>
  <c r="P136" i="7"/>
  <c r="Q136" i="7"/>
  <c r="R136" i="7"/>
  <c r="Q137" i="7"/>
  <c r="R137" i="7"/>
  <c r="P93" i="7"/>
  <c r="Q93" i="7"/>
  <c r="R93" i="7"/>
  <c r="P94" i="7"/>
  <c r="Q94" i="7"/>
  <c r="R94" i="7"/>
  <c r="P95" i="7"/>
  <c r="Q95" i="7"/>
  <c r="R95" i="7"/>
  <c r="P96" i="7"/>
  <c r="Q96" i="7"/>
  <c r="R96" i="7"/>
  <c r="P97" i="7"/>
  <c r="Q97" i="7"/>
  <c r="R97" i="7"/>
  <c r="P98" i="7"/>
  <c r="Q98" i="7"/>
  <c r="R98" i="7"/>
  <c r="P99" i="7"/>
  <c r="Q99" i="7"/>
  <c r="R99" i="7"/>
  <c r="P100" i="7"/>
  <c r="Q100" i="7"/>
  <c r="R100" i="7"/>
  <c r="P101" i="7"/>
  <c r="Q101" i="7"/>
  <c r="R101" i="7"/>
  <c r="P102" i="7"/>
  <c r="Q102" i="7"/>
  <c r="R102" i="7"/>
  <c r="P104" i="7"/>
  <c r="Q104" i="7"/>
  <c r="R104" i="7"/>
  <c r="P105" i="7"/>
  <c r="Q105" i="7"/>
  <c r="R105" i="7"/>
  <c r="P106" i="7"/>
  <c r="Q106" i="7"/>
  <c r="R106" i="7"/>
  <c r="P107" i="7"/>
  <c r="Q107" i="7"/>
  <c r="R107" i="7"/>
  <c r="P108" i="7"/>
  <c r="Q108" i="7"/>
  <c r="R108" i="7"/>
  <c r="P109" i="7"/>
  <c r="Q109" i="7"/>
  <c r="R109" i="7"/>
  <c r="P110" i="7"/>
  <c r="Q110" i="7"/>
  <c r="R110" i="7"/>
  <c r="P111" i="7"/>
  <c r="Q111" i="7"/>
  <c r="R111" i="7"/>
  <c r="P112" i="7"/>
  <c r="Q112" i="7"/>
  <c r="R112" i="7"/>
  <c r="Q113" i="7"/>
  <c r="P114" i="7"/>
  <c r="Q114" i="7"/>
  <c r="R114" i="7"/>
  <c r="Q115" i="7"/>
  <c r="P116" i="7"/>
  <c r="Q116" i="7"/>
  <c r="R116" i="7"/>
  <c r="P77" i="7"/>
  <c r="Q77" i="7"/>
  <c r="R77" i="7"/>
  <c r="P78" i="7"/>
  <c r="Q78" i="7"/>
  <c r="R78" i="7"/>
  <c r="P79" i="7"/>
  <c r="Q79" i="7"/>
  <c r="R79" i="7"/>
  <c r="P80" i="7"/>
  <c r="Q80" i="7"/>
  <c r="R80" i="7"/>
  <c r="P81" i="7"/>
  <c r="Q81" i="7"/>
  <c r="R81" i="7"/>
  <c r="P82" i="7"/>
  <c r="Q82" i="7"/>
  <c r="R82" i="7"/>
  <c r="P83" i="7"/>
  <c r="Q83" i="7"/>
  <c r="R83" i="7"/>
  <c r="P84" i="7"/>
  <c r="Q84" i="7"/>
  <c r="R84" i="7"/>
  <c r="P85" i="7"/>
  <c r="Q85" i="7"/>
  <c r="R85" i="7"/>
  <c r="P86" i="7"/>
  <c r="Q86" i="7"/>
  <c r="R86" i="7"/>
  <c r="P87" i="7"/>
  <c r="Q87" i="7"/>
  <c r="R87" i="7"/>
  <c r="P88" i="7"/>
  <c r="Q88" i="7"/>
  <c r="R88" i="7"/>
  <c r="P89" i="7"/>
  <c r="Q89" i="7"/>
  <c r="R89" i="7"/>
  <c r="P90" i="7"/>
  <c r="Q90" i="7"/>
  <c r="R90" i="7"/>
  <c r="P91" i="7"/>
  <c r="Q91" i="7"/>
  <c r="R91" i="7"/>
  <c r="P92" i="7"/>
  <c r="Q92" i="7"/>
  <c r="R92" i="7"/>
  <c r="Q76" i="7"/>
  <c r="R76" i="7"/>
  <c r="V102" i="7"/>
  <c r="W99" i="7"/>
  <c r="V99" i="7" s="1"/>
  <c r="W97" i="7"/>
  <c r="V97" i="7" s="1"/>
  <c r="V96" i="7" s="1"/>
  <c r="W96" i="7"/>
  <c r="V95" i="7"/>
  <c r="W92" i="7"/>
  <c r="V92" i="7"/>
  <c r="W90" i="7"/>
  <c r="V90" i="7"/>
  <c r="V84" i="7"/>
  <c r="V83" i="7"/>
  <c r="V82" i="7"/>
  <c r="X79" i="7"/>
  <c r="X77" i="7" s="1"/>
  <c r="X75" i="7" s="1"/>
  <c r="W79" i="7"/>
  <c r="V79" i="7"/>
  <c r="W77" i="7"/>
  <c r="V77" i="7" s="1"/>
  <c r="V74" i="7"/>
  <c r="V73" i="7"/>
  <c r="V72" i="7"/>
  <c r="W71" i="7"/>
  <c r="V71" i="7" s="1"/>
  <c r="V70" i="7"/>
  <c r="V69" i="7"/>
  <c r="W68" i="7"/>
  <c r="V68" i="7" s="1"/>
  <c r="V67" i="7"/>
  <c r="V66" i="7"/>
  <c r="V65" i="7"/>
  <c r="V64" i="7"/>
  <c r="X62" i="7"/>
  <c r="X60" i="7" s="1"/>
  <c r="V53" i="7"/>
  <c r="V52" i="7" s="1"/>
  <c r="V45" i="7" s="1"/>
  <c r="X52" i="7"/>
  <c r="W52" i="7"/>
  <c r="W45" i="7" s="1"/>
  <c r="X45" i="7"/>
  <c r="V44" i="7"/>
  <c r="V43" i="7"/>
  <c r="V42" i="7"/>
  <c r="V41" i="7"/>
  <c r="V40" i="7"/>
  <c r="V39" i="7"/>
  <c r="V38" i="7"/>
  <c r="V37" i="7"/>
  <c r="V36" i="7"/>
  <c r="V35" i="7"/>
  <c r="V34" i="7"/>
  <c r="W33" i="7"/>
  <c r="V33" i="7" s="1"/>
  <c r="V32" i="7"/>
  <c r="V31" i="7"/>
  <c r="V30" i="7"/>
  <c r="V29" i="7"/>
  <c r="W28" i="7"/>
  <c r="V28" i="7" s="1"/>
  <c r="V27" i="7"/>
  <c r="W26" i="7"/>
  <c r="V26" i="7"/>
  <c r="V25" i="7"/>
  <c r="W24" i="7"/>
  <c r="V24" i="7" s="1"/>
  <c r="V23" i="7"/>
  <c r="V22" i="7"/>
  <c r="V21" i="7"/>
  <c r="W20" i="7"/>
  <c r="V20" i="7"/>
  <c r="W19" i="7"/>
  <c r="V19" i="7"/>
  <c r="W18" i="7"/>
  <c r="V18" i="7"/>
  <c r="V17" i="7"/>
  <c r="V16" i="7"/>
  <c r="S102" i="7"/>
  <c r="T99" i="7"/>
  <c r="S99" i="7" s="1"/>
  <c r="T97" i="7"/>
  <c r="S97" i="7" s="1"/>
  <c r="S96" i="7" s="1"/>
  <c r="T96" i="7"/>
  <c r="S95" i="7"/>
  <c r="T92" i="7"/>
  <c r="S92" i="7"/>
  <c r="T90" i="7"/>
  <c r="S90" i="7"/>
  <c r="S84" i="7"/>
  <c r="S83" i="7"/>
  <c r="S82" i="7"/>
  <c r="U79" i="7"/>
  <c r="U77" i="7" s="1"/>
  <c r="U75" i="7" s="1"/>
  <c r="T79" i="7"/>
  <c r="S79" i="7"/>
  <c r="T77" i="7"/>
  <c r="S77" i="7" s="1"/>
  <c r="S74" i="7"/>
  <c r="S73" i="7"/>
  <c r="S72" i="7"/>
  <c r="T71" i="7"/>
  <c r="S71" i="7" s="1"/>
  <c r="S70" i="7"/>
  <c r="S69" i="7"/>
  <c r="T68" i="7"/>
  <c r="S68" i="7" s="1"/>
  <c r="S62" i="7" s="1"/>
  <c r="S60" i="7" s="1"/>
  <c r="S67" i="7"/>
  <c r="S66" i="7"/>
  <c r="S65" i="7"/>
  <c r="S64" i="7"/>
  <c r="U62" i="7"/>
  <c r="U60" i="7" s="1"/>
  <c r="S53" i="7"/>
  <c r="S52" i="7" s="1"/>
  <c r="S45" i="7" s="1"/>
  <c r="U52" i="7"/>
  <c r="T52" i="7"/>
  <c r="T45" i="7" s="1"/>
  <c r="U45" i="7"/>
  <c r="S44" i="7"/>
  <c r="S43" i="7"/>
  <c r="S42" i="7"/>
  <c r="S41" i="7"/>
  <c r="S40" i="7"/>
  <c r="S39" i="7"/>
  <c r="S38" i="7"/>
  <c r="S37" i="7"/>
  <c r="S36" i="7"/>
  <c r="S35" i="7"/>
  <c r="S34" i="7"/>
  <c r="T33" i="7"/>
  <c r="S33" i="7" s="1"/>
  <c r="S32" i="7"/>
  <c r="S31" i="7"/>
  <c r="S30" i="7"/>
  <c r="S29" i="7"/>
  <c r="T28" i="7"/>
  <c r="S28" i="7" s="1"/>
  <c r="S27" i="7"/>
  <c r="T26" i="7"/>
  <c r="S26" i="7"/>
  <c r="S25" i="7"/>
  <c r="T24" i="7"/>
  <c r="S24" i="7" s="1"/>
  <c r="S23" i="7"/>
  <c r="S22" i="7"/>
  <c r="S21" i="7"/>
  <c r="T20" i="7"/>
  <c r="S20" i="7"/>
  <c r="T19" i="7"/>
  <c r="S19" i="7"/>
  <c r="T18" i="7"/>
  <c r="S18" i="7"/>
  <c r="S17" i="7"/>
  <c r="S16" i="7"/>
  <c r="V62" i="7" l="1"/>
  <c r="V60" i="7" s="1"/>
  <c r="W62" i="7"/>
  <c r="W60" i="7" s="1"/>
  <c r="W75" i="7"/>
  <c r="V75" i="7" s="1"/>
  <c r="T62" i="7"/>
  <c r="T60" i="7" s="1"/>
  <c r="T75" i="7"/>
  <c r="S75" i="7" s="1"/>
  <c r="N20" i="7"/>
  <c r="N33" i="7"/>
  <c r="N28" i="7"/>
  <c r="N26" i="7"/>
  <c r="N24" i="7"/>
  <c r="N19" i="7"/>
  <c r="N18" i="7"/>
  <c r="L37" i="3" l="1"/>
  <c r="K37" i="3"/>
  <c r="J37" i="3"/>
  <c r="J35" i="3"/>
  <c r="J34" i="3"/>
  <c r="J33" i="3"/>
  <c r="J31" i="3"/>
  <c r="K28" i="3"/>
  <c r="L23" i="3"/>
  <c r="L28" i="3" s="1"/>
  <c r="K23" i="3"/>
  <c r="J23" i="3"/>
  <c r="J28" i="3" s="1"/>
  <c r="J12" i="3"/>
  <c r="L10" i="3"/>
  <c r="K10" i="3"/>
  <c r="V564" i="7"/>
  <c r="W562" i="7"/>
  <c r="V562" i="7" s="1"/>
  <c r="V560" i="7"/>
  <c r="W558" i="7"/>
  <c r="V558" i="7" s="1"/>
  <c r="V548" i="7"/>
  <c r="V524" i="7" s="1"/>
  <c r="V522" i="7" s="1"/>
  <c r="V505" i="7" s="1"/>
  <c r="X524" i="7"/>
  <c r="W524" i="7"/>
  <c r="W522" i="7" s="1"/>
  <c r="W505" i="7" s="1"/>
  <c r="X522" i="7"/>
  <c r="X505" i="7" s="1"/>
  <c r="V504" i="7"/>
  <c r="V503" i="7"/>
  <c r="V500" i="7" s="1"/>
  <c r="V502" i="7"/>
  <c r="V501" i="7"/>
  <c r="X500" i="7"/>
  <c r="X437" i="7" s="1"/>
  <c r="W500" i="7"/>
  <c r="W475" i="7"/>
  <c r="V475" i="7"/>
  <c r="V472" i="7" s="1"/>
  <c r="V470" i="7" s="1"/>
  <c r="X472" i="7"/>
  <c r="W472" i="7"/>
  <c r="W470" i="7" s="1"/>
  <c r="X470" i="7"/>
  <c r="V469" i="7"/>
  <c r="X466" i="7"/>
  <c r="W466" i="7"/>
  <c r="V466" i="7"/>
  <c r="V446" i="7"/>
  <c r="W443" i="7"/>
  <c r="V443" i="7" s="1"/>
  <c r="W441" i="7"/>
  <c r="V441" i="7" s="1"/>
  <c r="W439" i="7"/>
  <c r="V439" i="7" s="1"/>
  <c r="V436" i="7"/>
  <c r="V427" i="7" s="1"/>
  <c r="V435" i="7"/>
  <c r="V434" i="7"/>
  <c r="X427" i="7"/>
  <c r="W427" i="7"/>
  <c r="V426" i="7"/>
  <c r="W419" i="7"/>
  <c r="V419" i="7" s="1"/>
  <c r="W417" i="7"/>
  <c r="V417" i="7" s="1"/>
  <c r="V416" i="7"/>
  <c r="V415" i="7"/>
  <c r="V414" i="7"/>
  <c r="V413" i="7"/>
  <c r="V412" i="7"/>
  <c r="V411" i="7"/>
  <c r="V410" i="7"/>
  <c r="V409" i="7"/>
  <c r="V408" i="7"/>
  <c r="V407" i="7"/>
  <c r="V406" i="7"/>
  <c r="V405" i="7"/>
  <c r="V404" i="7"/>
  <c r="V403" i="7"/>
  <c r="V402" i="7"/>
  <c r="V401" i="7"/>
  <c r="V400" i="7"/>
  <c r="V399" i="7"/>
  <c r="V398" i="7"/>
  <c r="V397" i="7"/>
  <c r="V393" i="7" s="1"/>
  <c r="X393" i="7"/>
  <c r="W393" i="7"/>
  <c r="V380" i="7"/>
  <c r="X377" i="7"/>
  <c r="X375" i="7" s="1"/>
  <c r="W377" i="7"/>
  <c r="V377" i="7"/>
  <c r="W375" i="7"/>
  <c r="V368" i="7"/>
  <c r="V367" i="7"/>
  <c r="V359" i="7" s="1"/>
  <c r="X359" i="7"/>
  <c r="W359" i="7"/>
  <c r="W357" i="7" s="1"/>
  <c r="X357" i="7"/>
  <c r="X355" i="7" s="1"/>
  <c r="V321" i="7"/>
  <c r="V320" i="7"/>
  <c r="V319" i="7"/>
  <c r="V318" i="7"/>
  <c r="X315" i="7"/>
  <c r="X313" i="7" s="1"/>
  <c r="W315" i="7"/>
  <c r="V315" i="7"/>
  <c r="W313" i="7"/>
  <c r="V313" i="7" s="1"/>
  <c r="V312" i="7"/>
  <c r="V311" i="7"/>
  <c r="V310" i="7"/>
  <c r="V309" i="7"/>
  <c r="V308" i="7"/>
  <c r="V307" i="7"/>
  <c r="V306" i="7"/>
  <c r="V305" i="7"/>
  <c r="V304" i="7"/>
  <c r="V303" i="7"/>
  <c r="V302" i="7"/>
  <c r="V301" i="7"/>
  <c r="V300" i="7"/>
  <c r="V297" i="7" s="1"/>
  <c r="V295" i="7" s="1"/>
  <c r="X297" i="7"/>
  <c r="W297" i="7"/>
  <c r="W295" i="7" s="1"/>
  <c r="X295" i="7"/>
  <c r="V294" i="7"/>
  <c r="V293" i="7"/>
  <c r="V292" i="7"/>
  <c r="V290" i="7" s="1"/>
  <c r="V288" i="7" s="1"/>
  <c r="V286" i="7" s="1"/>
  <c r="X290" i="7"/>
  <c r="X288" i="7" s="1"/>
  <c r="X286" i="7" s="1"/>
  <c r="W290" i="7"/>
  <c r="W288" i="7"/>
  <c r="W286" i="7" s="1"/>
  <c r="V279" i="7"/>
  <c r="V278" i="7"/>
  <c r="V274" i="7" s="1"/>
  <c r="V272" i="7" s="1"/>
  <c r="X274" i="7"/>
  <c r="W274" i="7"/>
  <c r="W272" i="7" s="1"/>
  <c r="W226" i="7" s="1"/>
  <c r="X272" i="7"/>
  <c r="X226" i="7" s="1"/>
  <c r="W242" i="7"/>
  <c r="V242" i="7"/>
  <c r="W230" i="7"/>
  <c r="V230" i="7"/>
  <c r="W228" i="7"/>
  <c r="V228" i="7"/>
  <c r="V138" i="7"/>
  <c r="V137" i="7"/>
  <c r="V135" i="7"/>
  <c r="V131" i="7" s="1"/>
  <c r="V129" i="7" s="1"/>
  <c r="V133" i="7"/>
  <c r="X131" i="7"/>
  <c r="W129" i="7"/>
  <c r="V128" i="7"/>
  <c r="V127" i="7"/>
  <c r="V126" i="7"/>
  <c r="V125" i="7"/>
  <c r="V124" i="7"/>
  <c r="X115" i="7"/>
  <c r="W115" i="7"/>
  <c r="W113" i="7" s="1"/>
  <c r="X113" i="7"/>
  <c r="V13" i="7"/>
  <c r="V11" i="7" s="1"/>
  <c r="V9" i="7" s="1"/>
  <c r="X13" i="7"/>
  <c r="W13" i="7"/>
  <c r="W11" i="7" s="1"/>
  <c r="W9" i="7" s="1"/>
  <c r="X11" i="7"/>
  <c r="S564" i="7"/>
  <c r="T562" i="7"/>
  <c r="S562" i="7"/>
  <c r="S548" i="7"/>
  <c r="U524" i="7"/>
  <c r="T524" i="7"/>
  <c r="S524" i="7"/>
  <c r="U522" i="7"/>
  <c r="T522" i="7"/>
  <c r="S522" i="7"/>
  <c r="U505" i="7"/>
  <c r="T505" i="7"/>
  <c r="S505" i="7"/>
  <c r="S504" i="7"/>
  <c r="S503" i="7"/>
  <c r="S500" i="7" s="1"/>
  <c r="S437" i="7" s="1"/>
  <c r="S502" i="7"/>
  <c r="S501" i="7"/>
  <c r="U500" i="7"/>
  <c r="U437" i="7" s="1"/>
  <c r="T500" i="7"/>
  <c r="T475" i="7"/>
  <c r="S475" i="7"/>
  <c r="U472" i="7"/>
  <c r="T472" i="7"/>
  <c r="S472" i="7"/>
  <c r="U470" i="7"/>
  <c r="T470" i="7"/>
  <c r="S470" i="7"/>
  <c r="S469" i="7"/>
  <c r="U466" i="7"/>
  <c r="T466" i="7"/>
  <c r="S466" i="7"/>
  <c r="S446" i="7"/>
  <c r="T443" i="7"/>
  <c r="S443" i="7"/>
  <c r="T441" i="7"/>
  <c r="S441" i="7"/>
  <c r="T439" i="7"/>
  <c r="S439" i="7"/>
  <c r="T437" i="7"/>
  <c r="S436" i="7"/>
  <c r="S427" i="7" s="1"/>
  <c r="S435" i="7"/>
  <c r="S434" i="7"/>
  <c r="U427" i="7"/>
  <c r="T427" i="7"/>
  <c r="S426" i="7"/>
  <c r="T419" i="7"/>
  <c r="S419" i="7" s="1"/>
  <c r="T417" i="7"/>
  <c r="S417" i="7"/>
  <c r="S416" i="7"/>
  <c r="S415" i="7"/>
  <c r="S414" i="7"/>
  <c r="S413" i="7"/>
  <c r="S412" i="7"/>
  <c r="S411" i="7"/>
  <c r="S410" i="7"/>
  <c r="S409" i="7"/>
  <c r="S408" i="7"/>
  <c r="S407" i="7"/>
  <c r="S406" i="7"/>
  <c r="S405" i="7"/>
  <c r="S404" i="7"/>
  <c r="S403" i="7"/>
  <c r="S402" i="7"/>
  <c r="S401" i="7"/>
  <c r="S400" i="7"/>
  <c r="S399" i="7"/>
  <c r="S398" i="7"/>
  <c r="S397" i="7"/>
  <c r="S393" i="7" s="1"/>
  <c r="S375" i="7" s="1"/>
  <c r="U393" i="7"/>
  <c r="T393" i="7"/>
  <c r="S380" i="7"/>
  <c r="U377" i="7"/>
  <c r="T377" i="7"/>
  <c r="S377" i="7"/>
  <c r="U375" i="7"/>
  <c r="T375" i="7"/>
  <c r="T355" i="7" s="1"/>
  <c r="S369" i="7"/>
  <c r="S359" i="7" s="1"/>
  <c r="S368" i="7"/>
  <c r="S367" i="7"/>
  <c r="U359" i="7"/>
  <c r="T359" i="7"/>
  <c r="U357" i="7"/>
  <c r="T357" i="7"/>
  <c r="U355" i="7"/>
  <c r="S321" i="7"/>
  <c r="S320" i="7"/>
  <c r="S319" i="7"/>
  <c r="S318" i="7"/>
  <c r="U315" i="7"/>
  <c r="T315" i="7"/>
  <c r="S315" i="7"/>
  <c r="U313" i="7"/>
  <c r="T313" i="7"/>
  <c r="S313" i="7"/>
  <c r="S312" i="7"/>
  <c r="S311" i="7"/>
  <c r="S310" i="7"/>
  <c r="S309" i="7"/>
  <c r="S308" i="7"/>
  <c r="S307" i="7"/>
  <c r="S306" i="7"/>
  <c r="S305" i="7"/>
  <c r="S304" i="7"/>
  <c r="S303" i="7"/>
  <c r="S302" i="7"/>
  <c r="S301" i="7"/>
  <c r="S300" i="7"/>
  <c r="U297" i="7"/>
  <c r="U295" i="7" s="1"/>
  <c r="T297" i="7"/>
  <c r="S297" i="7"/>
  <c r="S295" i="7" s="1"/>
  <c r="T295" i="7"/>
  <c r="S294" i="7"/>
  <c r="S293" i="7"/>
  <c r="S292" i="7"/>
  <c r="S290" i="7" s="1"/>
  <c r="S288" i="7" s="1"/>
  <c r="U290" i="7"/>
  <c r="T290" i="7"/>
  <c r="T288" i="7" s="1"/>
  <c r="T286" i="7" s="1"/>
  <c r="U288" i="7"/>
  <c r="S279" i="7"/>
  <c r="S278" i="7"/>
  <c r="U274" i="7"/>
  <c r="U272" i="7" s="1"/>
  <c r="U226" i="7" s="1"/>
  <c r="T274" i="7"/>
  <c r="S274" i="7"/>
  <c r="S272" i="7" s="1"/>
  <c r="T272" i="7"/>
  <c r="T242" i="7"/>
  <c r="S242" i="7" s="1"/>
  <c r="T230" i="7"/>
  <c r="S230" i="7" s="1"/>
  <c r="T228" i="7"/>
  <c r="S228" i="7" s="1"/>
  <c r="S226" i="7" s="1"/>
  <c r="S138" i="7"/>
  <c r="S137" i="7"/>
  <c r="S135" i="7"/>
  <c r="S131" i="7" s="1"/>
  <c r="S129" i="7" s="1"/>
  <c r="S133" i="7"/>
  <c r="U131" i="7"/>
  <c r="T129" i="7"/>
  <c r="S128" i="7"/>
  <c r="S127" i="7"/>
  <c r="S126" i="7"/>
  <c r="S125" i="7"/>
  <c r="S124" i="7"/>
  <c r="U115" i="7"/>
  <c r="U113" i="7" s="1"/>
  <c r="T115" i="7"/>
  <c r="S115" i="7"/>
  <c r="S113" i="7" s="1"/>
  <c r="T113" i="7"/>
  <c r="S13" i="7"/>
  <c r="S11" i="7" s="1"/>
  <c r="U13" i="7"/>
  <c r="U11" i="7" s="1"/>
  <c r="U9" i="7" s="1"/>
  <c r="T13" i="7"/>
  <c r="T11" i="7" s="1"/>
  <c r="Q16" i="7"/>
  <c r="R16" i="7"/>
  <c r="R13" i="7" s="1"/>
  <c r="R11" i="7" s="1"/>
  <c r="Q17" i="7"/>
  <c r="R17" i="7"/>
  <c r="Q18" i="7"/>
  <c r="R18" i="7"/>
  <c r="Q19" i="7"/>
  <c r="R19" i="7"/>
  <c r="Q20" i="7"/>
  <c r="R20" i="7"/>
  <c r="Q21" i="7"/>
  <c r="R21" i="7"/>
  <c r="Q22" i="7"/>
  <c r="R22" i="7"/>
  <c r="Q23" i="7"/>
  <c r="R23" i="7"/>
  <c r="Q24" i="7"/>
  <c r="R24" i="7"/>
  <c r="Q25" i="7"/>
  <c r="R25" i="7"/>
  <c r="Q26" i="7"/>
  <c r="R26" i="7"/>
  <c r="Q27" i="7"/>
  <c r="R27" i="7"/>
  <c r="Q28" i="7"/>
  <c r="R28" i="7"/>
  <c r="Q29" i="7"/>
  <c r="R29" i="7"/>
  <c r="Q30" i="7"/>
  <c r="R30" i="7"/>
  <c r="Q31" i="7"/>
  <c r="R31" i="7"/>
  <c r="Q32" i="7"/>
  <c r="R32" i="7"/>
  <c r="Q33" i="7"/>
  <c r="R33" i="7"/>
  <c r="Q34" i="7"/>
  <c r="R34" i="7"/>
  <c r="Q60" i="7"/>
  <c r="Q61" i="7"/>
  <c r="R61" i="7"/>
  <c r="Q62" i="7"/>
  <c r="Q63" i="7"/>
  <c r="R63" i="7"/>
  <c r="Q64" i="7"/>
  <c r="R64" i="7"/>
  <c r="Q65" i="7"/>
  <c r="R65" i="7"/>
  <c r="Q66" i="7"/>
  <c r="R66" i="7"/>
  <c r="Q67" i="7"/>
  <c r="R67" i="7"/>
  <c r="Q68" i="7"/>
  <c r="R68" i="7"/>
  <c r="Q69" i="7"/>
  <c r="R69" i="7"/>
  <c r="Q70" i="7"/>
  <c r="R70" i="7"/>
  <c r="Q71" i="7"/>
  <c r="R71" i="7"/>
  <c r="N79" i="7"/>
  <c r="N68" i="7"/>
  <c r="N77" i="7"/>
  <c r="N475" i="7"/>
  <c r="N242" i="7"/>
  <c r="N71" i="7"/>
  <c r="H37" i="3"/>
  <c r="I37" i="3"/>
  <c r="G37" i="3"/>
  <c r="G31" i="3"/>
  <c r="H28" i="3"/>
  <c r="I28" i="3"/>
  <c r="G28" i="3"/>
  <c r="H23" i="3"/>
  <c r="I23" i="3"/>
  <c r="G23" i="3"/>
  <c r="H10" i="3"/>
  <c r="I10" i="3"/>
  <c r="G10" i="3"/>
  <c r="G12" i="3"/>
  <c r="W103" i="7" l="1"/>
  <c r="W8" i="7" s="1"/>
  <c r="S286" i="7"/>
  <c r="V437" i="7"/>
  <c r="V375" i="7"/>
  <c r="U286" i="7"/>
  <c r="S357" i="7"/>
  <c r="S355" i="7" s="1"/>
  <c r="V115" i="7"/>
  <c r="V113" i="7" s="1"/>
  <c r="V103" i="7" s="1"/>
  <c r="V226" i="7"/>
  <c r="X9" i="7"/>
  <c r="V357" i="7"/>
  <c r="V355" i="7" s="1"/>
  <c r="W355" i="7"/>
  <c r="W437" i="7"/>
  <c r="S9" i="7"/>
  <c r="T9" i="7"/>
  <c r="T226" i="7"/>
  <c r="Q13" i="7"/>
  <c r="Q11" i="7" s="1"/>
  <c r="Q9" i="7" s="1"/>
  <c r="G33" i="3"/>
  <c r="G34" i="3"/>
  <c r="G35" i="3"/>
  <c r="E10" i="3"/>
  <c r="F10" i="3"/>
  <c r="D10" i="3"/>
  <c r="E12" i="3"/>
  <c r="F12" i="3"/>
  <c r="D12" i="3"/>
  <c r="D31" i="3"/>
  <c r="D33" i="3"/>
  <c r="D28" i="3"/>
  <c r="D23" i="3" s="1"/>
  <c r="E23" i="3"/>
  <c r="F23" i="3"/>
  <c r="E37" i="3"/>
  <c r="D35" i="3"/>
  <c r="D34" i="3"/>
  <c r="N13" i="7" l="1"/>
  <c r="O13" i="7"/>
  <c r="P61" i="7"/>
  <c r="P63" i="7"/>
  <c r="P66" i="7"/>
  <c r="P67" i="7"/>
  <c r="P70" i="7"/>
  <c r="P76" i="7"/>
  <c r="P32" i="7"/>
  <c r="P21" i="7"/>
  <c r="P22" i="7"/>
  <c r="M548" i="7" l="1"/>
  <c r="M524" i="7" s="1"/>
  <c r="M522" i="7" s="1"/>
  <c r="M505" i="7" s="1"/>
  <c r="O524" i="7"/>
  <c r="N524" i="7"/>
  <c r="O522" i="7"/>
  <c r="O505" i="7" s="1"/>
  <c r="N522" i="7"/>
  <c r="N505" i="7"/>
  <c r="M504" i="7"/>
  <c r="M503" i="7"/>
  <c r="P503" i="7" s="1"/>
  <c r="M502" i="7"/>
  <c r="M501" i="7"/>
  <c r="N500" i="7"/>
  <c r="M475" i="7"/>
  <c r="O472" i="7"/>
  <c r="O470" i="7" s="1"/>
  <c r="N472" i="7"/>
  <c r="M472" i="7"/>
  <c r="N470" i="7"/>
  <c r="M469" i="7"/>
  <c r="O466" i="7"/>
  <c r="N466" i="7"/>
  <c r="M446" i="7"/>
  <c r="N443" i="7"/>
  <c r="N441" i="7" s="1"/>
  <c r="M443" i="7"/>
  <c r="M436" i="7"/>
  <c r="P436" i="7" s="1"/>
  <c r="M435" i="7"/>
  <c r="M434" i="7"/>
  <c r="O427" i="7"/>
  <c r="R427" i="7" s="1"/>
  <c r="N427" i="7"/>
  <c r="M426" i="7"/>
  <c r="N419" i="7"/>
  <c r="M419" i="7" s="1"/>
  <c r="N417" i="7"/>
  <c r="M417" i="7" s="1"/>
  <c r="M416" i="7"/>
  <c r="M415" i="7"/>
  <c r="M414" i="7"/>
  <c r="M413" i="7"/>
  <c r="M412" i="7"/>
  <c r="M411" i="7"/>
  <c r="M410" i="7"/>
  <c r="M409" i="7"/>
  <c r="M408" i="7"/>
  <c r="M407" i="7"/>
  <c r="M406" i="7"/>
  <c r="M405" i="7"/>
  <c r="M404" i="7"/>
  <c r="M403" i="7"/>
  <c r="M402" i="7"/>
  <c r="M401" i="7"/>
  <c r="M400" i="7"/>
  <c r="M399" i="7"/>
  <c r="M398" i="7"/>
  <c r="M397" i="7"/>
  <c r="O393" i="7"/>
  <c r="N393" i="7"/>
  <c r="Q393" i="7" s="1"/>
  <c r="M380" i="7"/>
  <c r="O377" i="7"/>
  <c r="N377" i="7"/>
  <c r="O375" i="7"/>
  <c r="M369" i="7"/>
  <c r="P369" i="7" s="1"/>
  <c r="M368" i="7"/>
  <c r="P368" i="7" s="1"/>
  <c r="M367" i="7"/>
  <c r="O359" i="7"/>
  <c r="N359" i="7"/>
  <c r="N357" i="7"/>
  <c r="M321" i="7"/>
  <c r="M320" i="7"/>
  <c r="M319" i="7"/>
  <c r="M318" i="7"/>
  <c r="M315" i="7" s="1"/>
  <c r="O315" i="7"/>
  <c r="N315" i="7"/>
  <c r="N313" i="7" s="1"/>
  <c r="O313" i="7"/>
  <c r="M312" i="7"/>
  <c r="M311" i="7"/>
  <c r="M310" i="7"/>
  <c r="M309" i="7"/>
  <c r="M308" i="7"/>
  <c r="M307" i="7"/>
  <c r="M306" i="7"/>
  <c r="M305" i="7"/>
  <c r="M304" i="7"/>
  <c r="M303" i="7"/>
  <c r="M302" i="7"/>
  <c r="M301" i="7"/>
  <c r="M300" i="7"/>
  <c r="O297" i="7"/>
  <c r="O295" i="7" s="1"/>
  <c r="N297" i="7"/>
  <c r="N295" i="7"/>
  <c r="M294" i="7"/>
  <c r="M293" i="7"/>
  <c r="P293" i="7" s="1"/>
  <c r="P292" i="7"/>
  <c r="O290" i="7"/>
  <c r="R290" i="7" s="1"/>
  <c r="N290" i="7"/>
  <c r="N288" i="7" s="1"/>
  <c r="O288" i="7"/>
  <c r="M279" i="7"/>
  <c r="M278" i="7"/>
  <c r="O274" i="7"/>
  <c r="O272" i="7" s="1"/>
  <c r="O226" i="7" s="1"/>
  <c r="N274" i="7"/>
  <c r="M274" i="7"/>
  <c r="N272" i="7"/>
  <c r="M242" i="7"/>
  <c r="M138" i="7"/>
  <c r="M137" i="7"/>
  <c r="P137" i="7" s="1"/>
  <c r="M135" i="7"/>
  <c r="P135" i="7" s="1"/>
  <c r="M133" i="7"/>
  <c r="O131" i="7"/>
  <c r="R131" i="7" s="1"/>
  <c r="N129" i="7"/>
  <c r="M128" i="7"/>
  <c r="M127" i="7"/>
  <c r="P127" i="7" s="1"/>
  <c r="M126" i="7"/>
  <c r="M125" i="7"/>
  <c r="M124" i="7"/>
  <c r="O115" i="7"/>
  <c r="N115" i="7"/>
  <c r="N113" i="7" s="1"/>
  <c r="M102" i="7"/>
  <c r="N99" i="7"/>
  <c r="M99" i="7" s="1"/>
  <c r="N97" i="7"/>
  <c r="M97" i="7" s="1"/>
  <c r="M96" i="7" s="1"/>
  <c r="M95" i="7"/>
  <c r="N92" i="7"/>
  <c r="N90" i="7" s="1"/>
  <c r="M90" i="7" s="1"/>
  <c r="M92" i="7"/>
  <c r="M84" i="7"/>
  <c r="M83" i="7"/>
  <c r="M82" i="7"/>
  <c r="O79" i="7"/>
  <c r="O77" i="7" s="1"/>
  <c r="O75" i="7" s="1"/>
  <c r="M79" i="7"/>
  <c r="M77" i="7"/>
  <c r="M74" i="7"/>
  <c r="P74" i="7" s="1"/>
  <c r="M73" i="7"/>
  <c r="M72" i="7"/>
  <c r="P72" i="7" s="1"/>
  <c r="M71" i="7"/>
  <c r="P71" i="7" s="1"/>
  <c r="M70" i="7"/>
  <c r="M69" i="7"/>
  <c r="P69" i="7" s="1"/>
  <c r="M68" i="7"/>
  <c r="P68" i="7" s="1"/>
  <c r="M67" i="7"/>
  <c r="M66" i="7"/>
  <c r="M65" i="7"/>
  <c r="P65" i="7" s="1"/>
  <c r="M64" i="7"/>
  <c r="P64" i="7" s="1"/>
  <c r="O62" i="7"/>
  <c r="N62" i="7"/>
  <c r="N60" i="7"/>
  <c r="M53" i="7"/>
  <c r="O52" i="7"/>
  <c r="N52" i="7"/>
  <c r="N45" i="7" s="1"/>
  <c r="O45" i="7"/>
  <c r="M44" i="7"/>
  <c r="M43" i="7"/>
  <c r="M42" i="7"/>
  <c r="M41" i="7"/>
  <c r="M40" i="7"/>
  <c r="M39" i="7"/>
  <c r="M38" i="7"/>
  <c r="M37" i="7"/>
  <c r="M36" i="7"/>
  <c r="M35" i="7"/>
  <c r="M34" i="7"/>
  <c r="P34" i="7" s="1"/>
  <c r="M33" i="7"/>
  <c r="P33" i="7" s="1"/>
  <c r="M32" i="7"/>
  <c r="M31" i="7"/>
  <c r="P31" i="7" s="1"/>
  <c r="M30" i="7"/>
  <c r="P30" i="7" s="1"/>
  <c r="M29" i="7"/>
  <c r="P29" i="7" s="1"/>
  <c r="M28" i="7"/>
  <c r="P28" i="7" s="1"/>
  <c r="M27" i="7"/>
  <c r="P27" i="7" s="1"/>
  <c r="M26" i="7"/>
  <c r="P26" i="7" s="1"/>
  <c r="M25" i="7"/>
  <c r="P25" i="7" s="1"/>
  <c r="M24" i="7"/>
  <c r="P24" i="7" s="1"/>
  <c r="M23" i="7"/>
  <c r="P23" i="7" s="1"/>
  <c r="M22" i="7"/>
  <c r="M21" i="7"/>
  <c r="M20" i="7"/>
  <c r="P20" i="7" s="1"/>
  <c r="M19" i="7"/>
  <c r="P19" i="7" s="1"/>
  <c r="M18" i="7"/>
  <c r="P18" i="7" s="1"/>
  <c r="M17" i="7"/>
  <c r="P17" i="7" s="1"/>
  <c r="M16" i="7"/>
  <c r="O11" i="7"/>
  <c r="N11" i="7"/>
  <c r="K315" i="7"/>
  <c r="L315" i="7"/>
  <c r="J315" i="7"/>
  <c r="K286" i="7"/>
  <c r="K500" i="7"/>
  <c r="L500" i="7"/>
  <c r="J500" i="7"/>
  <c r="J501" i="7"/>
  <c r="J502" i="7"/>
  <c r="J503" i="7"/>
  <c r="J504" i="7"/>
  <c r="G502" i="7"/>
  <c r="G501" i="7"/>
  <c r="J427" i="7"/>
  <c r="L427" i="7"/>
  <c r="K427" i="7"/>
  <c r="J434" i="7"/>
  <c r="G434" i="7"/>
  <c r="J320" i="7"/>
  <c r="G320" i="7"/>
  <c r="K242" i="7"/>
  <c r="J242" i="7" s="1"/>
  <c r="K115" i="7"/>
  <c r="K113" i="7" s="1"/>
  <c r="L115" i="7"/>
  <c r="L113" i="7" s="1"/>
  <c r="J127" i="7"/>
  <c r="J128" i="7"/>
  <c r="G128" i="7"/>
  <c r="J126" i="7"/>
  <c r="G126" i="7"/>
  <c r="J124" i="7"/>
  <c r="G124" i="7"/>
  <c r="I13" i="7"/>
  <c r="L13" i="7"/>
  <c r="K13" i="7"/>
  <c r="K11" i="7" s="1"/>
  <c r="H13" i="7"/>
  <c r="J23" i="7"/>
  <c r="G23" i="7"/>
  <c r="L11" i="7"/>
  <c r="J16" i="7"/>
  <c r="J17" i="7"/>
  <c r="J18" i="7"/>
  <c r="J19" i="7"/>
  <c r="J20" i="7"/>
  <c r="J21" i="7"/>
  <c r="J22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L45" i="7"/>
  <c r="K52" i="7"/>
  <c r="K45" i="7" s="1"/>
  <c r="L52" i="7"/>
  <c r="J53" i="7"/>
  <c r="J52" i="7" s="1"/>
  <c r="J45" i="7" s="1"/>
  <c r="K62" i="7"/>
  <c r="K60" i="7" s="1"/>
  <c r="L62" i="7"/>
  <c r="L60" i="7" s="1"/>
  <c r="J64" i="7"/>
  <c r="J65" i="7"/>
  <c r="J66" i="7"/>
  <c r="J67" i="7"/>
  <c r="J68" i="7"/>
  <c r="J69" i="7"/>
  <c r="J70" i="7"/>
  <c r="J71" i="7"/>
  <c r="J72" i="7"/>
  <c r="J73" i="7"/>
  <c r="J74" i="7"/>
  <c r="K79" i="7"/>
  <c r="K77" i="7" s="1"/>
  <c r="L79" i="7"/>
  <c r="L77" i="7" s="1"/>
  <c r="L75" i="7" s="1"/>
  <c r="J82" i="7"/>
  <c r="J83" i="7"/>
  <c r="J84" i="7"/>
  <c r="K92" i="7"/>
  <c r="J92" i="7" s="1"/>
  <c r="J95" i="7"/>
  <c r="K99" i="7"/>
  <c r="K97" i="7" s="1"/>
  <c r="J102" i="7"/>
  <c r="J125" i="7"/>
  <c r="K131" i="7"/>
  <c r="K129" i="7" s="1"/>
  <c r="L131" i="7"/>
  <c r="L129" i="7" s="1"/>
  <c r="J133" i="7"/>
  <c r="J135" i="7"/>
  <c r="J137" i="7"/>
  <c r="J138" i="7"/>
  <c r="K230" i="7"/>
  <c r="K228" i="7" s="1"/>
  <c r="K272" i="7"/>
  <c r="K274" i="7"/>
  <c r="L274" i="7"/>
  <c r="L272" i="7" s="1"/>
  <c r="L226" i="7" s="1"/>
  <c r="J278" i="7"/>
  <c r="J279" i="7"/>
  <c r="L288" i="7"/>
  <c r="K290" i="7"/>
  <c r="K288" i="7" s="1"/>
  <c r="L290" i="7"/>
  <c r="J292" i="7"/>
  <c r="J293" i="7"/>
  <c r="J294" i="7"/>
  <c r="K295" i="7"/>
  <c r="K297" i="7"/>
  <c r="L297" i="7"/>
  <c r="L295" i="7" s="1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K313" i="7"/>
  <c r="L313" i="7"/>
  <c r="L286" i="7" s="1"/>
  <c r="J318" i="7"/>
  <c r="J319" i="7"/>
  <c r="J321" i="7"/>
  <c r="K359" i="7"/>
  <c r="K357" i="7" s="1"/>
  <c r="L359" i="7"/>
  <c r="L357" i="7" s="1"/>
  <c r="J367" i="7"/>
  <c r="J368" i="7"/>
  <c r="J369" i="7"/>
  <c r="J377" i="7"/>
  <c r="K377" i="7"/>
  <c r="K375" i="7" s="1"/>
  <c r="L377" i="7"/>
  <c r="J380" i="7"/>
  <c r="K393" i="7"/>
  <c r="L393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K419" i="7"/>
  <c r="K417" i="7" s="1"/>
  <c r="J417" i="7" s="1"/>
  <c r="J426" i="7"/>
  <c r="J435" i="7"/>
  <c r="J436" i="7"/>
  <c r="K443" i="7"/>
  <c r="K441" i="7" s="1"/>
  <c r="J446" i="7"/>
  <c r="K466" i="7"/>
  <c r="L466" i="7"/>
  <c r="J469" i="7"/>
  <c r="J466" i="7" s="1"/>
  <c r="L470" i="7"/>
  <c r="K472" i="7"/>
  <c r="K470" i="7" s="1"/>
  <c r="L472" i="7"/>
  <c r="J475" i="7"/>
  <c r="J472" i="7" s="1"/>
  <c r="J470" i="7" s="1"/>
  <c r="J524" i="7"/>
  <c r="J522" i="7" s="1"/>
  <c r="J505" i="7" s="1"/>
  <c r="K524" i="7"/>
  <c r="K522" i="7" s="1"/>
  <c r="K505" i="7" s="1"/>
  <c r="L524" i="7"/>
  <c r="L522" i="7" s="1"/>
  <c r="L505" i="7" s="1"/>
  <c r="J548" i="7"/>
  <c r="K562" i="7"/>
  <c r="K560" i="7" s="1"/>
  <c r="J564" i="7"/>
  <c r="H562" i="7"/>
  <c r="G125" i="7"/>
  <c r="G115" i="7" s="1"/>
  <c r="G113" i="7" s="1"/>
  <c r="H62" i="7"/>
  <c r="G35" i="7"/>
  <c r="G36" i="7"/>
  <c r="G37" i="7"/>
  <c r="G38" i="7"/>
  <c r="G39" i="7"/>
  <c r="G40" i="7"/>
  <c r="G41" i="7"/>
  <c r="G42" i="7"/>
  <c r="G43" i="7"/>
  <c r="G44" i="7"/>
  <c r="I62" i="7"/>
  <c r="I60" i="7"/>
  <c r="G73" i="7"/>
  <c r="G138" i="7"/>
  <c r="G137" i="7"/>
  <c r="H524" i="7"/>
  <c r="H522" i="7" s="1"/>
  <c r="H505" i="7" s="1"/>
  <c r="I524" i="7"/>
  <c r="I522" i="7" s="1"/>
  <c r="I505" i="7" s="1"/>
  <c r="G437" i="7"/>
  <c r="H470" i="7"/>
  <c r="I470" i="7"/>
  <c r="G470" i="7"/>
  <c r="G472" i="7"/>
  <c r="I472" i="7"/>
  <c r="H472" i="7"/>
  <c r="H466" i="7"/>
  <c r="I466" i="7"/>
  <c r="H375" i="7"/>
  <c r="I375" i="7"/>
  <c r="G427" i="7"/>
  <c r="H427" i="7"/>
  <c r="G436" i="7"/>
  <c r="G435" i="7"/>
  <c r="I42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397" i="7"/>
  <c r="H393" i="7"/>
  <c r="I393" i="7"/>
  <c r="G377" i="7"/>
  <c r="I377" i="7"/>
  <c r="H377" i="7"/>
  <c r="G369" i="7"/>
  <c r="G368" i="7"/>
  <c r="G367" i="7"/>
  <c r="H359" i="7"/>
  <c r="I359" i="7"/>
  <c r="I286" i="7"/>
  <c r="H286" i="7"/>
  <c r="G319" i="7"/>
  <c r="G321" i="7"/>
  <c r="G318" i="7"/>
  <c r="I315" i="7"/>
  <c r="H315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00" i="7"/>
  <c r="H295" i="7"/>
  <c r="I295" i="7"/>
  <c r="I297" i="7"/>
  <c r="H288" i="7"/>
  <c r="I288" i="7"/>
  <c r="H290" i="7"/>
  <c r="G293" i="7"/>
  <c r="G294" i="7"/>
  <c r="G292" i="7"/>
  <c r="I290" i="7"/>
  <c r="G278" i="7"/>
  <c r="G279" i="7"/>
  <c r="G274" i="7" s="1"/>
  <c r="G272" i="7" s="1"/>
  <c r="G226" i="7" s="1"/>
  <c r="H274" i="7"/>
  <c r="H272" i="7" s="1"/>
  <c r="I274" i="7"/>
  <c r="H230" i="7"/>
  <c r="H242" i="7"/>
  <c r="G131" i="7"/>
  <c r="H131" i="7"/>
  <c r="I131" i="7"/>
  <c r="I115" i="7"/>
  <c r="I113" i="7" s="1"/>
  <c r="H115" i="7"/>
  <c r="H113" i="7" s="1"/>
  <c r="G127" i="7"/>
  <c r="I75" i="7"/>
  <c r="H75" i="7"/>
  <c r="G75" i="7"/>
  <c r="I79" i="7"/>
  <c r="I77" i="7" s="1"/>
  <c r="I52" i="7"/>
  <c r="H52" i="7"/>
  <c r="G30" i="7"/>
  <c r="N103" i="7" l="1"/>
  <c r="Q129" i="7"/>
  <c r="O60" i="7"/>
  <c r="R60" i="7" s="1"/>
  <c r="R9" i="7" s="1"/>
  <c r="R62" i="7"/>
  <c r="O113" i="7"/>
  <c r="R115" i="7"/>
  <c r="O357" i="7"/>
  <c r="R359" i="7"/>
  <c r="O286" i="7"/>
  <c r="R286" i="7" s="1"/>
  <c r="R288" i="7"/>
  <c r="M393" i="7"/>
  <c r="P393" i="7" s="1"/>
  <c r="P397" i="7"/>
  <c r="N375" i="7"/>
  <c r="Q375" i="7" s="1"/>
  <c r="M13" i="7"/>
  <c r="M11" i="7" s="1"/>
  <c r="P16" i="7"/>
  <c r="P13" i="7" s="1"/>
  <c r="P11" i="7" s="1"/>
  <c r="M377" i="7"/>
  <c r="N355" i="7"/>
  <c r="Q355" i="7" s="1"/>
  <c r="M290" i="7"/>
  <c r="P290" i="7" s="1"/>
  <c r="M359" i="7"/>
  <c r="P359" i="7" s="1"/>
  <c r="M115" i="7"/>
  <c r="M131" i="7"/>
  <c r="P131" i="7" s="1"/>
  <c r="M272" i="7"/>
  <c r="O437" i="7"/>
  <c r="R437" i="7" s="1"/>
  <c r="M500" i="7"/>
  <c r="P500" i="7" s="1"/>
  <c r="M466" i="7"/>
  <c r="M470" i="7"/>
  <c r="M427" i="7"/>
  <c r="P427" i="7" s="1"/>
  <c r="M313" i="7"/>
  <c r="M297" i="7"/>
  <c r="M62" i="7"/>
  <c r="M60" i="7" s="1"/>
  <c r="P60" i="7" s="1"/>
  <c r="N9" i="7"/>
  <c r="M52" i="7"/>
  <c r="M45" i="7" s="1"/>
  <c r="N439" i="7"/>
  <c r="M441" i="7"/>
  <c r="N286" i="7"/>
  <c r="N75" i="7"/>
  <c r="M75" i="7" s="1"/>
  <c r="N96" i="7"/>
  <c r="N230" i="7"/>
  <c r="J115" i="7"/>
  <c r="G290" i="7"/>
  <c r="G288" i="7" s="1"/>
  <c r="G359" i="7"/>
  <c r="J393" i="7"/>
  <c r="J375" i="7" s="1"/>
  <c r="L375" i="7"/>
  <c r="L355" i="7" s="1"/>
  <c r="J357" i="7"/>
  <c r="J359" i="7"/>
  <c r="J313" i="7"/>
  <c r="J286" i="7" s="1"/>
  <c r="J290" i="7"/>
  <c r="J288" i="7" s="1"/>
  <c r="J297" i="7"/>
  <c r="J295" i="7" s="1"/>
  <c r="J274" i="7"/>
  <c r="J272" i="7" s="1"/>
  <c r="J131" i="7"/>
  <c r="J129" i="7" s="1"/>
  <c r="J13" i="7"/>
  <c r="J11" i="7" s="1"/>
  <c r="L437" i="7"/>
  <c r="J113" i="7"/>
  <c r="J103" i="7" s="1"/>
  <c r="L9" i="7"/>
  <c r="J62" i="7"/>
  <c r="J60" i="7" s="1"/>
  <c r="K103" i="7"/>
  <c r="K439" i="7"/>
  <c r="J441" i="7"/>
  <c r="J77" i="7"/>
  <c r="K355" i="7"/>
  <c r="J228" i="7"/>
  <c r="J226" i="7" s="1"/>
  <c r="K226" i="7"/>
  <c r="K96" i="7"/>
  <c r="J97" i="7"/>
  <c r="J96" i="7" s="1"/>
  <c r="K558" i="7"/>
  <c r="J558" i="7" s="1"/>
  <c r="J560" i="7"/>
  <c r="L103" i="7"/>
  <c r="K9" i="7"/>
  <c r="J419" i="7"/>
  <c r="J230" i="7"/>
  <c r="J562" i="7"/>
  <c r="J443" i="7"/>
  <c r="J99" i="7"/>
  <c r="K90" i="7"/>
  <c r="J90" i="7" s="1"/>
  <c r="J79" i="7"/>
  <c r="G393" i="7"/>
  <c r="G375" i="7" s="1"/>
  <c r="G315" i="7"/>
  <c r="G297" i="7"/>
  <c r="G295" i="7" s="1"/>
  <c r="G286" i="7" s="1"/>
  <c r="Q103" i="7" l="1"/>
  <c r="Q8" i="7" s="1"/>
  <c r="P9" i="7"/>
  <c r="O9" i="7"/>
  <c r="M113" i="7"/>
  <c r="P113" i="7" s="1"/>
  <c r="P115" i="7"/>
  <c r="R103" i="7"/>
  <c r="R113" i="7"/>
  <c r="O355" i="7"/>
  <c r="R355" i="7" s="1"/>
  <c r="R8" i="7" s="1"/>
  <c r="R357" i="7"/>
  <c r="M357" i="7"/>
  <c r="P357" i="7" s="1"/>
  <c r="M375" i="7"/>
  <c r="P375" i="7" s="1"/>
  <c r="M288" i="7"/>
  <c r="P288" i="7" s="1"/>
  <c r="P129" i="7"/>
  <c r="M295" i="7"/>
  <c r="P62" i="7"/>
  <c r="M9" i="7"/>
  <c r="L8" i="7"/>
  <c r="N228" i="7"/>
  <c r="M230" i="7"/>
  <c r="N437" i="7"/>
  <c r="M439" i="7"/>
  <c r="J355" i="7"/>
  <c r="J9" i="7"/>
  <c r="K437" i="7"/>
  <c r="J439" i="7"/>
  <c r="J437" i="7" s="1"/>
  <c r="K75" i="7"/>
  <c r="J75" i="7" s="1"/>
  <c r="M355" i="7" l="1"/>
  <c r="P355" i="7" s="1"/>
  <c r="M103" i="7"/>
  <c r="P103" i="7" s="1"/>
  <c r="M437" i="7"/>
  <c r="P437" i="7" s="1"/>
  <c r="M286" i="7"/>
  <c r="P286" i="7" s="1"/>
  <c r="M228" i="7"/>
  <c r="N226" i="7"/>
  <c r="J8" i="7"/>
  <c r="K8" i="7"/>
  <c r="O27" i="3"/>
  <c r="N27" i="3"/>
  <c r="M27" i="3"/>
  <c r="O22" i="3"/>
  <c r="N22" i="3"/>
  <c r="M22" i="3"/>
  <c r="O20" i="3"/>
  <c r="N20" i="3"/>
  <c r="M20" i="3"/>
  <c r="O18" i="3"/>
  <c r="N18" i="3"/>
  <c r="M18" i="3"/>
  <c r="O16" i="3"/>
  <c r="N16" i="3"/>
  <c r="M16" i="3"/>
  <c r="O14" i="3"/>
  <c r="N14" i="3"/>
  <c r="M14" i="3"/>
  <c r="I77" i="1"/>
  <c r="P8" i="7" l="1"/>
  <c r="M226" i="7"/>
  <c r="J76" i="1"/>
  <c r="M9" i="1"/>
  <c r="N9" i="1"/>
  <c r="M11" i="1"/>
  <c r="N11" i="1"/>
  <c r="M13" i="1"/>
  <c r="N13" i="1"/>
  <c r="N14" i="1"/>
  <c r="N15" i="1"/>
  <c r="N16" i="1"/>
  <c r="M18" i="1"/>
  <c r="N18" i="1"/>
  <c r="N19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2" i="1"/>
  <c r="N43" i="1"/>
  <c r="N44" i="1"/>
  <c r="M46" i="1"/>
  <c r="N46" i="1"/>
  <c r="M48" i="1"/>
  <c r="N48" i="1"/>
  <c r="M49" i="1"/>
  <c r="N49" i="1"/>
  <c r="M50" i="1"/>
  <c r="N50" i="1"/>
  <c r="M51" i="1"/>
  <c r="N51" i="1"/>
  <c r="M52" i="1"/>
  <c r="N52" i="1"/>
  <c r="M53" i="1"/>
  <c r="N53" i="1"/>
  <c r="N55" i="1"/>
  <c r="N56" i="1"/>
  <c r="N57" i="1"/>
  <c r="M58" i="1"/>
  <c r="N58" i="1"/>
  <c r="N59" i="1"/>
  <c r="M60" i="1"/>
  <c r="N60" i="1"/>
  <c r="M61" i="1"/>
  <c r="N61" i="1"/>
  <c r="N62" i="1"/>
  <c r="M63" i="1"/>
  <c r="N63" i="1"/>
  <c r="M64" i="1"/>
  <c r="N64" i="1"/>
  <c r="M65" i="1"/>
  <c r="N65" i="1"/>
  <c r="M66" i="1"/>
  <c r="N66" i="1"/>
  <c r="M67" i="1"/>
  <c r="N67" i="1"/>
  <c r="M69" i="1"/>
  <c r="N69" i="1"/>
  <c r="N70" i="1"/>
  <c r="N71" i="1"/>
  <c r="N72" i="1"/>
  <c r="N73" i="1"/>
  <c r="N74" i="1"/>
  <c r="N75" i="1"/>
  <c r="N76" i="1"/>
  <c r="N77" i="1"/>
  <c r="M78" i="1"/>
  <c r="N78" i="1"/>
  <c r="N79" i="1"/>
  <c r="N80" i="1"/>
  <c r="M82" i="1"/>
  <c r="N82" i="1"/>
  <c r="M83" i="1"/>
  <c r="N83" i="1"/>
  <c r="M84" i="1"/>
  <c r="N84" i="1"/>
  <c r="M85" i="1"/>
  <c r="N85" i="1"/>
  <c r="M86" i="1"/>
  <c r="N86" i="1"/>
  <c r="M87" i="1"/>
  <c r="N87" i="1"/>
  <c r="M89" i="1"/>
  <c r="N89" i="1"/>
  <c r="N90" i="1"/>
  <c r="N91" i="1"/>
  <c r="N92" i="1"/>
  <c r="N93" i="1"/>
  <c r="M95" i="1"/>
  <c r="N95" i="1"/>
  <c r="N96" i="1"/>
  <c r="N97" i="1"/>
  <c r="N98" i="1"/>
  <c r="M100" i="1"/>
  <c r="N100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M126" i="1"/>
  <c r="N126" i="1"/>
  <c r="M127" i="1"/>
  <c r="N127" i="1"/>
  <c r="N128" i="1"/>
  <c r="M129" i="1"/>
  <c r="N129" i="1"/>
  <c r="M131" i="1"/>
  <c r="N131" i="1"/>
  <c r="M132" i="1"/>
  <c r="N132" i="1"/>
  <c r="M133" i="1"/>
  <c r="N133" i="1"/>
  <c r="M134" i="1"/>
  <c r="N134" i="1"/>
  <c r="M135" i="1"/>
  <c r="N135" i="1"/>
  <c r="M136" i="1"/>
  <c r="N136" i="1"/>
  <c r="M137" i="1"/>
  <c r="N137" i="1"/>
  <c r="M139" i="1"/>
  <c r="N139" i="1"/>
  <c r="M140" i="1"/>
  <c r="N140" i="1"/>
  <c r="M141" i="1"/>
  <c r="N141" i="1"/>
  <c r="N142" i="1"/>
  <c r="P142" i="1"/>
  <c r="P138" i="1" s="1"/>
  <c r="R138" i="1"/>
  <c r="Q138" i="1"/>
  <c r="Q130" i="1"/>
  <c r="P130" i="1"/>
  <c r="P128" i="1"/>
  <c r="P125" i="1" s="1"/>
  <c r="Q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Q101" i="1"/>
  <c r="Q99" i="1" s="1"/>
  <c r="P98" i="1"/>
  <c r="P97" i="1"/>
  <c r="P94" i="1" s="1"/>
  <c r="P96" i="1"/>
  <c r="Q94" i="1"/>
  <c r="P93" i="1"/>
  <c r="P92" i="1"/>
  <c r="P91" i="1"/>
  <c r="P90" i="1"/>
  <c r="Q88" i="1"/>
  <c r="P88" i="1" s="1"/>
  <c r="P79" i="1"/>
  <c r="R77" i="1"/>
  <c r="P77" i="1"/>
  <c r="P75" i="1"/>
  <c r="P74" i="1"/>
  <c r="P73" i="1"/>
  <c r="P72" i="1"/>
  <c r="P71" i="1"/>
  <c r="P68" i="1" s="1"/>
  <c r="P70" i="1"/>
  <c r="Q68" i="1"/>
  <c r="Q54" i="1" s="1"/>
  <c r="P62" i="1"/>
  <c r="P59" i="1"/>
  <c r="P57" i="1"/>
  <c r="P56" i="1"/>
  <c r="P55" i="1"/>
  <c r="Q47" i="1"/>
  <c r="Q45" i="1" s="1"/>
  <c r="P47" i="1"/>
  <c r="P45" i="1"/>
  <c r="P44" i="1"/>
  <c r="P43" i="1"/>
  <c r="P42" i="1"/>
  <c r="Q41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Q20" i="1"/>
  <c r="P19" i="1"/>
  <c r="P17" i="1" s="1"/>
  <c r="R17" i="1"/>
  <c r="Q17" i="1"/>
  <c r="P16" i="1"/>
  <c r="P15" i="1"/>
  <c r="P14" i="1"/>
  <c r="Q12" i="1"/>
  <c r="S142" i="1"/>
  <c r="S138" i="1" s="1"/>
  <c r="U138" i="1"/>
  <c r="T138" i="1"/>
  <c r="T130" i="1"/>
  <c r="S130" i="1"/>
  <c r="S128" i="1"/>
  <c r="S125" i="1" s="1"/>
  <c r="T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T101" i="1"/>
  <c r="T99" i="1" s="1"/>
  <c r="S98" i="1"/>
  <c r="S97" i="1"/>
  <c r="S94" i="1" s="1"/>
  <c r="S96" i="1"/>
  <c r="T94" i="1"/>
  <c r="S93" i="1"/>
  <c r="S92" i="1"/>
  <c r="S91" i="1"/>
  <c r="S90" i="1"/>
  <c r="T88" i="1"/>
  <c r="S88" i="1" s="1"/>
  <c r="S79" i="1"/>
  <c r="U77" i="1"/>
  <c r="S77" i="1"/>
  <c r="S75" i="1"/>
  <c r="S74" i="1"/>
  <c r="S73" i="1"/>
  <c r="S72" i="1"/>
  <c r="S71" i="1"/>
  <c r="S70" i="1"/>
  <c r="T68" i="1"/>
  <c r="T54" i="1" s="1"/>
  <c r="S62" i="1"/>
  <c r="S59" i="1"/>
  <c r="S57" i="1"/>
  <c r="S56" i="1"/>
  <c r="S55" i="1"/>
  <c r="T47" i="1"/>
  <c r="S47" i="1"/>
  <c r="S45" i="1" s="1"/>
  <c r="T45" i="1"/>
  <c r="S44" i="1"/>
  <c r="S43" i="1"/>
  <c r="S41" i="1" s="1"/>
  <c r="S42" i="1"/>
  <c r="T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T20" i="1"/>
  <c r="S19" i="1"/>
  <c r="S17" i="1" s="1"/>
  <c r="U17" i="1"/>
  <c r="T17" i="1"/>
  <c r="S16" i="1"/>
  <c r="S15" i="1"/>
  <c r="S14" i="1"/>
  <c r="S12" i="1" s="1"/>
  <c r="T12" i="1"/>
  <c r="J142" i="1"/>
  <c r="J128" i="1"/>
  <c r="H125" i="1"/>
  <c r="I54" i="1"/>
  <c r="H68" i="1"/>
  <c r="G68" i="1" s="1"/>
  <c r="G21" i="1"/>
  <c r="M21" i="1" s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H20" i="1"/>
  <c r="G20" i="1" s="1"/>
  <c r="D142" i="1"/>
  <c r="E88" i="1"/>
  <c r="E12" i="1"/>
  <c r="D12" i="1" s="1"/>
  <c r="S68" i="1" l="1"/>
  <c r="P12" i="1"/>
  <c r="S20" i="1"/>
  <c r="S101" i="1"/>
  <c r="S99" i="1" s="1"/>
  <c r="T81" i="1"/>
  <c r="S81" i="1" s="1"/>
  <c r="P101" i="1"/>
  <c r="P99" i="1" s="1"/>
  <c r="Q81" i="1"/>
  <c r="P81" i="1" s="1"/>
  <c r="P20" i="1"/>
  <c r="T10" i="1"/>
  <c r="S54" i="1"/>
  <c r="Q10" i="1"/>
  <c r="Q8" i="1" s="1"/>
  <c r="P54" i="1"/>
  <c r="P10" i="1"/>
  <c r="S10" i="1"/>
  <c r="I8" i="1"/>
  <c r="G80" i="1"/>
  <c r="M80" i="1" s="1"/>
  <c r="I500" i="7" l="1"/>
  <c r="I437" i="7" s="1"/>
  <c r="I357" i="7"/>
  <c r="I355" i="7" s="1"/>
  <c r="H357" i="7"/>
  <c r="H297" i="7"/>
  <c r="I272" i="7"/>
  <c r="I226" i="7" s="1"/>
  <c r="I129" i="7"/>
  <c r="I103" i="7" s="1"/>
  <c r="H129" i="7"/>
  <c r="H103" i="7" s="1"/>
  <c r="G135" i="7"/>
  <c r="G133" i="7"/>
  <c r="H79" i="7"/>
  <c r="G82" i="7"/>
  <c r="G74" i="7"/>
  <c r="G72" i="7"/>
  <c r="G70" i="7"/>
  <c r="H45" i="7"/>
  <c r="I45" i="7"/>
  <c r="G53" i="7"/>
  <c r="G52" i="7" s="1"/>
  <c r="H355" i="7" l="1"/>
  <c r="G357" i="7"/>
  <c r="G355" i="7" s="1"/>
  <c r="G129" i="7"/>
  <c r="G103" i="7" s="1"/>
  <c r="G45" i="7"/>
  <c r="G475" i="7"/>
  <c r="I11" i="7"/>
  <c r="I9" i="7" s="1"/>
  <c r="I8" i="7" s="1"/>
  <c r="G18" i="7"/>
  <c r="G19" i="7"/>
  <c r="G20" i="7"/>
  <c r="G21" i="7"/>
  <c r="G22" i="7"/>
  <c r="G24" i="7"/>
  <c r="G25" i="7"/>
  <c r="G26" i="7"/>
  <c r="G27" i="7"/>
  <c r="G28" i="7"/>
  <c r="G29" i="7"/>
  <c r="G31" i="7"/>
  <c r="G32" i="7"/>
  <c r="G33" i="7"/>
  <c r="G34" i="7"/>
  <c r="G17" i="7"/>
  <c r="H60" i="7"/>
  <c r="G71" i="7"/>
  <c r="G69" i="7"/>
  <c r="G68" i="7"/>
  <c r="G64" i="7"/>
  <c r="G66" i="7"/>
  <c r="G65" i="7"/>
  <c r="G67" i="7"/>
  <c r="H92" i="7"/>
  <c r="H90" i="7" s="1"/>
  <c r="G90" i="7" s="1"/>
  <c r="H99" i="7"/>
  <c r="G99" i="7" s="1"/>
  <c r="G102" i="7"/>
  <c r="G95" i="7"/>
  <c r="G83" i="7"/>
  <c r="G84" i="7"/>
  <c r="G79" i="7"/>
  <c r="G230" i="7"/>
  <c r="G242" i="7"/>
  <c r="I313" i="7"/>
  <c r="H313" i="7"/>
  <c r="G380" i="7"/>
  <c r="H419" i="7"/>
  <c r="G419" i="7" s="1"/>
  <c r="G426" i="7"/>
  <c r="H443" i="7"/>
  <c r="H441" i="7" s="1"/>
  <c r="G446" i="7"/>
  <c r="G469" i="7"/>
  <c r="G466" i="7" s="1"/>
  <c r="H500" i="7"/>
  <c r="H437" i="7" s="1"/>
  <c r="G503" i="7"/>
  <c r="G500" i="7" s="1"/>
  <c r="G548" i="7"/>
  <c r="G524" i="7" s="1"/>
  <c r="G522" i="7" s="1"/>
  <c r="G505" i="7" s="1"/>
  <c r="H560" i="7"/>
  <c r="G564" i="7"/>
  <c r="J138" i="1"/>
  <c r="L138" i="1"/>
  <c r="K138" i="1"/>
  <c r="K130" i="1"/>
  <c r="J130" i="1"/>
  <c r="K125" i="1"/>
  <c r="N125" i="1" s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K101" i="1"/>
  <c r="J98" i="1"/>
  <c r="J97" i="1"/>
  <c r="J96" i="1"/>
  <c r="K94" i="1"/>
  <c r="J93" i="1"/>
  <c r="J92" i="1"/>
  <c r="J91" i="1"/>
  <c r="J90" i="1"/>
  <c r="K88" i="1"/>
  <c r="J79" i="1"/>
  <c r="L77" i="1"/>
  <c r="J77" i="1"/>
  <c r="J75" i="1"/>
  <c r="J74" i="1"/>
  <c r="J73" i="1"/>
  <c r="J72" i="1"/>
  <c r="J71" i="1"/>
  <c r="J70" i="1"/>
  <c r="K68" i="1"/>
  <c r="J62" i="1"/>
  <c r="J59" i="1"/>
  <c r="J57" i="1"/>
  <c r="J56" i="1"/>
  <c r="J55" i="1"/>
  <c r="K47" i="1"/>
  <c r="J47" i="1"/>
  <c r="J45" i="1" s="1"/>
  <c r="K45" i="1"/>
  <c r="J44" i="1"/>
  <c r="J43" i="1"/>
  <c r="J42" i="1"/>
  <c r="K41" i="1"/>
  <c r="J40" i="1"/>
  <c r="M40" i="1" s="1"/>
  <c r="J39" i="1"/>
  <c r="M39" i="1" s="1"/>
  <c r="J38" i="1"/>
  <c r="M38" i="1" s="1"/>
  <c r="J37" i="1"/>
  <c r="M37" i="1" s="1"/>
  <c r="J36" i="1"/>
  <c r="M36" i="1" s="1"/>
  <c r="J35" i="1"/>
  <c r="M35" i="1" s="1"/>
  <c r="J34" i="1"/>
  <c r="M34" i="1" s="1"/>
  <c r="J33" i="1"/>
  <c r="M33" i="1" s="1"/>
  <c r="J32" i="1"/>
  <c r="M32" i="1" s="1"/>
  <c r="J31" i="1"/>
  <c r="M31" i="1" s="1"/>
  <c r="J30" i="1"/>
  <c r="M30" i="1" s="1"/>
  <c r="J29" i="1"/>
  <c r="M29" i="1" s="1"/>
  <c r="J28" i="1"/>
  <c r="M28" i="1" s="1"/>
  <c r="J27" i="1"/>
  <c r="M27" i="1" s="1"/>
  <c r="J26" i="1"/>
  <c r="M26" i="1" s="1"/>
  <c r="J25" i="1"/>
  <c r="M25" i="1" s="1"/>
  <c r="J24" i="1"/>
  <c r="M24" i="1" s="1"/>
  <c r="J23" i="1"/>
  <c r="M23" i="1" s="1"/>
  <c r="J22" i="1"/>
  <c r="M22" i="1" s="1"/>
  <c r="K20" i="1"/>
  <c r="N20" i="1" s="1"/>
  <c r="J19" i="1"/>
  <c r="L17" i="1"/>
  <c r="K17" i="1"/>
  <c r="J16" i="1"/>
  <c r="J15" i="1"/>
  <c r="J14" i="1"/>
  <c r="K12" i="1"/>
  <c r="G16" i="7"/>
  <c r="G70" i="1"/>
  <c r="H101" i="1"/>
  <c r="G142" i="1"/>
  <c r="M142" i="1" s="1"/>
  <c r="G76" i="1"/>
  <c r="M76" i="1" s="1"/>
  <c r="G16" i="1"/>
  <c r="G15" i="1"/>
  <c r="G14" i="1"/>
  <c r="G44" i="1"/>
  <c r="G43" i="1"/>
  <c r="H41" i="1"/>
  <c r="G41" i="1" s="1"/>
  <c r="G56" i="1"/>
  <c r="G13" i="7" l="1"/>
  <c r="G62" i="7"/>
  <c r="G11" i="7"/>
  <c r="N41" i="1"/>
  <c r="M14" i="1"/>
  <c r="M16" i="1"/>
  <c r="J41" i="1"/>
  <c r="M41" i="1" s="1"/>
  <c r="M43" i="1"/>
  <c r="J68" i="1"/>
  <c r="M68" i="1" s="1"/>
  <c r="M70" i="1"/>
  <c r="M15" i="1"/>
  <c r="J17" i="1"/>
  <c r="J20" i="1"/>
  <c r="M20" i="1" s="1"/>
  <c r="M44" i="1"/>
  <c r="M56" i="1"/>
  <c r="J88" i="1"/>
  <c r="N101" i="1"/>
  <c r="J54" i="1"/>
  <c r="K54" i="1"/>
  <c r="N68" i="1"/>
  <c r="J101" i="1"/>
  <c r="J99" i="1" s="1"/>
  <c r="K99" i="1"/>
  <c r="K81" i="1" s="1"/>
  <c r="J94" i="1"/>
  <c r="K10" i="1"/>
  <c r="J12" i="1"/>
  <c r="H11" i="7"/>
  <c r="H9" i="7" s="1"/>
  <c r="G60" i="7"/>
  <c r="H77" i="7"/>
  <c r="G77" i="7" s="1"/>
  <c r="H97" i="7"/>
  <c r="H96" i="7" s="1"/>
  <c r="G92" i="7"/>
  <c r="H417" i="7"/>
  <c r="G417" i="7" s="1"/>
  <c r="H228" i="7"/>
  <c r="H226" i="7" s="1"/>
  <c r="G441" i="7"/>
  <c r="H439" i="7"/>
  <c r="G313" i="7"/>
  <c r="H558" i="7"/>
  <c r="G558" i="7" s="1"/>
  <c r="G560" i="7"/>
  <c r="G443" i="7"/>
  <c r="G562" i="7"/>
  <c r="G128" i="1"/>
  <c r="G91" i="1"/>
  <c r="M91" i="1" s="1"/>
  <c r="G92" i="1"/>
  <c r="M92" i="1" s="1"/>
  <c r="G93" i="1"/>
  <c r="M93" i="1" s="1"/>
  <c r="G90" i="1"/>
  <c r="M90" i="1" s="1"/>
  <c r="H88" i="1"/>
  <c r="G88" i="1" s="1"/>
  <c r="H17" i="1"/>
  <c r="N17" i="1" s="1"/>
  <c r="I17" i="1"/>
  <c r="E17" i="1"/>
  <c r="D17" i="1" s="1"/>
  <c r="D44" i="1"/>
  <c r="D43" i="1"/>
  <c r="H12" i="1"/>
  <c r="N12" i="1" s="1"/>
  <c r="D90" i="1"/>
  <c r="H8" i="7" l="1"/>
  <c r="G9" i="7"/>
  <c r="G8" i="7" s="1"/>
  <c r="N88" i="1"/>
  <c r="G125" i="1"/>
  <c r="M125" i="1" s="1"/>
  <c r="M128" i="1"/>
  <c r="J10" i="1"/>
  <c r="M88" i="1"/>
  <c r="J81" i="1"/>
  <c r="K8" i="1"/>
  <c r="G97" i="7"/>
  <c r="G96" i="7" s="1"/>
  <c r="G228" i="7"/>
  <c r="G439" i="7"/>
  <c r="H10" i="1"/>
  <c r="N10" i="1" s="1"/>
  <c r="D16" i="1"/>
  <c r="D15" i="1"/>
  <c r="D14" i="1"/>
  <c r="G19" i="1"/>
  <c r="D19" i="1"/>
  <c r="E20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G42" i="1"/>
  <c r="M42" i="1" s="1"/>
  <c r="E41" i="1"/>
  <c r="D41" i="1" s="1"/>
  <c r="D47" i="1"/>
  <c r="D45" i="1" s="1"/>
  <c r="E47" i="1"/>
  <c r="E45" i="1" s="1"/>
  <c r="G47" i="1"/>
  <c r="H47" i="1"/>
  <c r="G45" i="1" l="1"/>
  <c r="M45" i="1" s="1"/>
  <c r="M47" i="1"/>
  <c r="G17" i="1"/>
  <c r="M17" i="1" s="1"/>
  <c r="M19" i="1"/>
  <c r="H45" i="1"/>
  <c r="N45" i="1" s="1"/>
  <c r="N47" i="1"/>
  <c r="D20" i="1"/>
  <c r="E10" i="1"/>
  <c r="D10" i="1" s="1"/>
  <c r="G12" i="1"/>
  <c r="M12" i="1" s="1"/>
  <c r="D57" i="1"/>
  <c r="G62" i="1"/>
  <c r="M62" i="1" s="1"/>
  <c r="G59" i="1"/>
  <c r="M59" i="1" s="1"/>
  <c r="G57" i="1"/>
  <c r="M57" i="1" s="1"/>
  <c r="G55" i="1"/>
  <c r="M55" i="1" s="1"/>
  <c r="D62" i="1"/>
  <c r="D59" i="1"/>
  <c r="D58" i="1"/>
  <c r="D56" i="1"/>
  <c r="D55" i="1"/>
  <c r="H54" i="1"/>
  <c r="E68" i="1"/>
  <c r="E54" i="1" s="1"/>
  <c r="D73" i="1"/>
  <c r="G75" i="1"/>
  <c r="M75" i="1" s="1"/>
  <c r="G74" i="1"/>
  <c r="M74" i="1" s="1"/>
  <c r="G73" i="1"/>
  <c r="M73" i="1" s="1"/>
  <c r="G72" i="1"/>
  <c r="M72" i="1" s="1"/>
  <c r="G71" i="1"/>
  <c r="M71" i="1" s="1"/>
  <c r="D75" i="1"/>
  <c r="D74" i="1"/>
  <c r="D72" i="1"/>
  <c r="D71" i="1"/>
  <c r="D70" i="1"/>
  <c r="F77" i="1"/>
  <c r="F54" i="1" s="1"/>
  <c r="F8" i="1" s="1"/>
  <c r="G79" i="1"/>
  <c r="D79" i="1"/>
  <c r="D77" i="1" s="1"/>
  <c r="G77" i="1" l="1"/>
  <c r="M77" i="1" s="1"/>
  <c r="M79" i="1"/>
  <c r="G54" i="1"/>
  <c r="M54" i="1" s="1"/>
  <c r="N54" i="1"/>
  <c r="D54" i="1"/>
  <c r="G10" i="1"/>
  <c r="M10" i="1" s="1"/>
  <c r="D68" i="1"/>
  <c r="D93" i="1"/>
  <c r="D92" i="1"/>
  <c r="D91" i="1"/>
  <c r="H94" i="1"/>
  <c r="N94" i="1" s="1"/>
  <c r="E94" i="1"/>
  <c r="G98" i="1"/>
  <c r="M98" i="1" s="1"/>
  <c r="G97" i="1"/>
  <c r="M97" i="1" s="1"/>
  <c r="G96" i="1"/>
  <c r="M96" i="1" s="1"/>
  <c r="D98" i="1"/>
  <c r="D97" i="1"/>
  <c r="D96" i="1"/>
  <c r="H99" i="1"/>
  <c r="E101" i="1"/>
  <c r="G124" i="1"/>
  <c r="M124" i="1" s="1"/>
  <c r="G123" i="1"/>
  <c r="M123" i="1" s="1"/>
  <c r="G122" i="1"/>
  <c r="M122" i="1" s="1"/>
  <c r="G121" i="1"/>
  <c r="M121" i="1" s="1"/>
  <c r="G120" i="1"/>
  <c r="M120" i="1" s="1"/>
  <c r="G119" i="1"/>
  <c r="M119" i="1" s="1"/>
  <c r="G118" i="1"/>
  <c r="M118" i="1" s="1"/>
  <c r="G117" i="1"/>
  <c r="M117" i="1" s="1"/>
  <c r="G116" i="1"/>
  <c r="M116" i="1" s="1"/>
  <c r="G115" i="1"/>
  <c r="M115" i="1" s="1"/>
  <c r="G114" i="1"/>
  <c r="M114" i="1" s="1"/>
  <c r="G113" i="1"/>
  <c r="M113" i="1" s="1"/>
  <c r="G112" i="1"/>
  <c r="M112" i="1" s="1"/>
  <c r="G111" i="1"/>
  <c r="M111" i="1" s="1"/>
  <c r="G110" i="1"/>
  <c r="M110" i="1" s="1"/>
  <c r="G109" i="1"/>
  <c r="M109" i="1" s="1"/>
  <c r="G108" i="1"/>
  <c r="M108" i="1" s="1"/>
  <c r="G107" i="1"/>
  <c r="M107" i="1" s="1"/>
  <c r="G106" i="1"/>
  <c r="M106" i="1" s="1"/>
  <c r="G105" i="1"/>
  <c r="M105" i="1" s="1"/>
  <c r="G104" i="1"/>
  <c r="M104" i="1" s="1"/>
  <c r="G103" i="1"/>
  <c r="M103" i="1" s="1"/>
  <c r="G102" i="1"/>
  <c r="M102" i="1" s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E125" i="1"/>
  <c r="D125" i="1" s="1"/>
  <c r="H130" i="1"/>
  <c r="N130" i="1" s="1"/>
  <c r="G130" i="1"/>
  <c r="M130" i="1" s="1"/>
  <c r="E130" i="1"/>
  <c r="D130" i="1"/>
  <c r="I138" i="1"/>
  <c r="H138" i="1"/>
  <c r="F138" i="1"/>
  <c r="E138" i="1"/>
  <c r="D138" i="1" s="1"/>
  <c r="G138" i="1" l="1"/>
  <c r="M138" i="1" s="1"/>
  <c r="N138" i="1"/>
  <c r="G99" i="1"/>
  <c r="M99" i="1" s="1"/>
  <c r="N99" i="1"/>
  <c r="D94" i="1"/>
  <c r="G94" i="1"/>
  <c r="M94" i="1" s="1"/>
  <c r="D88" i="1"/>
  <c r="H81" i="1"/>
  <c r="N81" i="1" s="1"/>
  <c r="D101" i="1"/>
  <c r="G101" i="1"/>
  <c r="M101" i="1" s="1"/>
  <c r="E99" i="1"/>
  <c r="D99" i="1" s="1"/>
  <c r="D81" i="1" l="1"/>
  <c r="H8" i="1"/>
  <c r="G81" i="1"/>
  <c r="M81" i="1" s="1"/>
  <c r="G8" i="1" l="1"/>
  <c r="M8" i="1" s="1"/>
  <c r="E81" i="1"/>
  <c r="E8" i="1" s="1"/>
  <c r="D8" i="1" s="1"/>
  <c r="M564" i="7"/>
  <c r="N562" i="7"/>
  <c r="M562" i="7" s="1"/>
  <c r="M560" i="7" l="1"/>
  <c r="N558" i="7"/>
  <c r="M558" i="7" l="1"/>
  <c r="M8" i="7" s="1"/>
  <c r="S560" i="7"/>
  <c r="T558" i="7"/>
  <c r="S558" i="7" l="1"/>
  <c r="S8" i="7" s="1"/>
</calcChain>
</file>

<file path=xl/sharedStrings.xml><?xml version="1.0" encoding="utf-8"?>
<sst xmlns="http://schemas.openxmlformats.org/spreadsheetml/2006/main" count="1561" uniqueCount="493">
  <si>
    <r>
      <t>Հավելված</t>
    </r>
    <r>
      <rPr>
        <sz val="10"/>
        <color theme="1"/>
        <rFont val="Arial LatArm"/>
        <family val="2"/>
      </rPr>
      <t xml:space="preserve"> N 2  </t>
    </r>
  </si>
  <si>
    <r>
      <t xml:space="preserve"> (h</t>
    </r>
    <r>
      <rPr>
        <sz val="10"/>
        <color theme="1"/>
        <rFont val="Sylfaen"/>
        <family val="1"/>
        <charset val="204"/>
      </rPr>
      <t>ազար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դրամներով</t>
    </r>
    <r>
      <rPr>
        <sz val="10"/>
        <color theme="1"/>
        <rFont val="Arial LatArm"/>
        <family val="2"/>
      </rPr>
      <t>)</t>
    </r>
  </si>
  <si>
    <t>îáÕÇ NN</t>
  </si>
  <si>
    <t>ºÏ³Ùï³ï»ë³ÏÝ»ñÁ</t>
  </si>
  <si>
    <t>Ðá¹í³ÍÇ NN</t>
  </si>
  <si>
    <t>ÀÝ¹³Ù»ÝÁ</t>
  </si>
  <si>
    <t>³Û¹ ÃíáõÙ`</t>
  </si>
  <si>
    <t>í³ñã³Ï³Ý µÛáõç»</t>
  </si>
  <si>
    <t>ýáÝ¹³ÛÇÝ µÛáõç»</t>
  </si>
  <si>
    <t>ÀÜ¸²ØºÜÀ ºÎ²ØàôîÜºð</t>
  </si>
  <si>
    <t>1. Ð²ðÎºð ºì îàôðøºð     (ïáÕ 1110 + ïáÕ 1120 + ïáÕ 1130 +ïáÕ1140+ ïáÕ 1150 ) ,                   ³Û¹ ÃíáõÙ`</t>
  </si>
  <si>
    <t>X</t>
  </si>
  <si>
    <t>X </t>
  </si>
  <si>
    <t>¶áõÛù³Ñ³ñÏ  Ñ³Ù³ÛÝùÝ»ñÇ í³ñã³Ï³Ý ï³ñ³ÍùÝ»ñáõÙ ·ïÝíáÕ ß»Ýù»ñÇ ¨ ßÇÝáõÃÛáõÝÝ»ñÇ Ñ³Ù³ñ</t>
  </si>
  <si>
    <t>ÐáÕÇ Ñ³ñÏ Ñ³Ù³ÛÝùÝ»ñÇ í³ñã³Ï³Ý ï³ñ³ÍùÝ»ñáõÙ  ·ïÝíáÕ ÑáÕÇ Ñ³Ù³ñ</t>
  </si>
  <si>
    <t>Ð³Ù³ÛÝùÇ µÛáõç» Ùáõïù³·ñíáÕ ³Ýß³ñÅ ·áõÛùÇ Ñ³ñÏ</t>
  </si>
  <si>
    <t>1.2 ¶áõÛù³ÛÇÝ Ñ³ñÏ»ñ ³ÛÉ ·áõÛùÇó</t>
  </si>
  <si>
    <t>¶áõÛù³Ñ³ñÏ ÷áË³¹ñ³ÙÇçáóÝ»ñÇ Ñ³Ù³ñ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</si>
  <si>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</si>
  <si>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Ð³Ù³ÛÝùÇ í³ñã³Ï³Ý ï³ñ³ÍùáõÙ Ýáñ ß»Ýù»ñÇ, ßÇÝáõÃÛáõÝÝ»ñÇ ¨ áã ÑÇÙÝ³Ï³Ý ßÇÝáõÃÛáõÝÝ»ñÇ ßÇÝ³ñ³ñáõÃÛ³Ý (ï»Õ³¹ñÙ³Ý) ÃáõÛÉïíáõÃÛ³Ý Ñ³Ù³ñ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</si>
  <si>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</si>
  <si>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Ð³Ù³ÛÝùÇ í³ñã³Ï³Ý ï³ñ³ÍùáõÙ ß»Ýù»ñÇ, ßÇÝáõÃÛáõÝÝ»ñÇ ¨ ù³Õ³ù³ßÇÝ³Ï³Ý ³ÛÉ ûµÛ»ÏïÝ»ñÇ  ù³Ý¹Ù³Ý ÃáõÛÉïíáõÃÛ³Ý Ñ³Ù³ñ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</si>
  <si>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</si>
  <si>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</si>
  <si>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Ð³Ù³ÛÝùÇ í³ñã³Ï³Ý ï³ñ³ÍùáõÙ á·»ÉÇó ¨ ³ÉÏáÑáÉ³ÛÇÝ ËÙÇãùÝ»ñÇ ¨ (Ï³Ù) ÍË³ËáïÇ ³ñï³¹ñ³ÝùÇ í³×³éùÇ ÃáõÛÉïíáõÃÛ³Ý Ñ³Ù³ñ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</si>
  <si>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</si>
  <si>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 X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</si>
  <si>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</si>
  <si>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</si>
  <si>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ø³Õ³ù³ÛÇÝ µÝ³Ï³í³Ûñ»ñáõÙ ³í³·³Ýáõ áñáßÙ³Ùµ, ë³ÑÙ³Ýí³Í Ï³ñ·ÇÝ Ñ³Ù³å³ï³ëË³Ý, ïÝ³ÛÇÝ Ï»Ý¹³ÝÇÝ»ñ å³Ñ»Éáõ ÃáõÛÉïíáõÃÛ³Ý Ñ³Ù³ñ</t>
  </si>
  <si>
    <r>
      <t>²í³·³Ýáõ ë³ÑÙ³Ýí. Ï³ñ·ÇÝ áõ å³ÛÙ³Ý</t>
    </r>
    <r>
      <rPr>
        <sz val="10"/>
        <color theme="1"/>
        <rFont val="Sylfaen"/>
        <family val="1"/>
        <charset val="204"/>
      </rPr>
      <t>ներ</t>
    </r>
    <r>
      <rPr>
        <sz val="10"/>
        <color theme="1"/>
        <rFont val="Arial LatArm"/>
        <family val="2"/>
      </rPr>
      <t>ÇÝ Ñ³Ù</t>
    </r>
    <r>
      <rPr>
        <sz val="10"/>
        <color theme="1"/>
        <rFont val="Sylfaen"/>
        <family val="1"/>
        <charset val="204"/>
      </rPr>
      <t>ապա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տասխան՝</t>
    </r>
    <r>
      <rPr>
        <sz val="10"/>
        <color theme="1"/>
        <rFont val="Arial LatArm"/>
        <family val="2"/>
      </rPr>
      <t xml:space="preserve"> Ñ³Ù³ÛÝùÇ í³ñ­ã</t>
    </r>
    <r>
      <rPr>
        <sz val="10"/>
        <color theme="1"/>
        <rFont val="Sylfaen"/>
        <family val="1"/>
        <charset val="204"/>
      </rPr>
      <t>ական</t>
    </r>
    <r>
      <rPr>
        <sz val="10"/>
        <color theme="1"/>
        <rFont val="Arial LatArm"/>
        <family val="2"/>
      </rPr>
      <t xml:space="preserve">  ï³ñ³ÍùáõÙ ³ñï³­ùÇÝ ·áí³½¹ ï»Õ³¹ñ»Éáõ ÃáõÛÉïí</t>
    </r>
    <r>
      <rPr>
        <sz val="10"/>
        <color theme="1"/>
        <rFont val="Sylfaen"/>
        <family val="1"/>
        <charset val="204"/>
      </rPr>
      <t>ության</t>
    </r>
    <r>
      <rPr>
        <sz val="10"/>
        <color theme="1"/>
        <rFont val="Arial LatArm"/>
        <family val="2"/>
      </rPr>
      <t xml:space="preserve"> Ñ³Ù³ñ, µ³ó³­é</t>
    </r>
    <r>
      <rPr>
        <sz val="10"/>
        <color theme="1"/>
        <rFont val="Sylfaen"/>
        <family val="1"/>
        <charset val="204"/>
      </rPr>
      <t>ությամբ</t>
    </r>
    <r>
      <rPr>
        <sz val="10"/>
        <color theme="1"/>
        <rFont val="Arial LatArm"/>
        <family val="2"/>
      </rPr>
      <t xml:space="preserve"> ÙÇçå»ï</t>
    </r>
    <r>
      <rPr>
        <sz val="10"/>
        <color theme="1"/>
        <rFont val="Sylfaen"/>
        <family val="1"/>
        <charset val="204"/>
      </rPr>
      <t>ական</t>
    </r>
    <r>
      <rPr>
        <sz val="10"/>
        <color theme="1"/>
        <rFont val="Arial LatArm"/>
        <family val="2"/>
      </rPr>
      <t xml:space="preserve">  áõ Ñ³Ýñ³å»ï</t>
    </r>
    <r>
      <rPr>
        <sz val="10"/>
        <color theme="1"/>
        <rFont val="Sylfaen"/>
        <family val="1"/>
        <charset val="204"/>
      </rPr>
      <t>ական</t>
    </r>
    <r>
      <rPr>
        <sz val="10"/>
        <color theme="1"/>
        <rFont val="Arial LatArm"/>
        <family val="2"/>
      </rPr>
      <t xml:space="preserve"> Ýß³Ý³­Ï</t>
    </r>
    <r>
      <rPr>
        <sz val="10"/>
        <color theme="1"/>
        <rFont val="Sylfaen"/>
        <family val="1"/>
        <charset val="204"/>
      </rPr>
      <t>ու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թյան</t>
    </r>
    <r>
      <rPr>
        <sz val="10"/>
        <color theme="1"/>
        <rFont val="Arial LatArm"/>
        <family val="2"/>
      </rPr>
      <t xml:space="preserve"> ³íïáÙáµÇ­É</t>
    </r>
    <r>
      <rPr>
        <sz val="10"/>
        <color theme="1"/>
        <rFont val="Sylfaen"/>
        <family val="1"/>
        <charset val="204"/>
      </rPr>
      <t>ային</t>
    </r>
    <r>
      <rPr>
        <sz val="10"/>
        <color theme="1"/>
        <rFont val="Arial LatArm"/>
        <family val="2"/>
      </rPr>
      <t xml:space="preserve"> ×³Ý³­å³ñÑ</t>
    </r>
    <r>
      <rPr>
        <sz val="10"/>
        <color theme="1"/>
        <rFont val="Sylfaen"/>
        <family val="1"/>
        <charset val="204"/>
      </rPr>
      <t>ներ</t>
    </r>
    <r>
      <rPr>
        <sz val="10"/>
        <color theme="1"/>
        <rFont val="Arial LatArm"/>
        <family val="2"/>
      </rPr>
      <t>Ç ûï³ñÙ³Ý ß»ñï»­ñáõÙ ¨ å³ßïå</t>
    </r>
    <r>
      <rPr>
        <sz val="10"/>
        <color theme="1"/>
        <rFont val="Sylfaen"/>
        <family val="1"/>
        <charset val="204"/>
      </rPr>
      <t>անական</t>
    </r>
    <r>
      <rPr>
        <sz val="10"/>
        <color theme="1"/>
        <rFont val="Arial LatArm"/>
        <family val="2"/>
      </rPr>
      <t xml:space="preserve"> ·áïÇ­</t>
    </r>
    <r>
      <rPr>
        <sz val="10"/>
        <color theme="1"/>
        <rFont val="Sylfaen"/>
        <family val="1"/>
        <charset val="204"/>
      </rPr>
      <t>ներում</t>
    </r>
    <r>
      <rPr>
        <sz val="10"/>
        <color theme="1"/>
        <rFont val="Arial LatArm"/>
        <family val="2"/>
      </rPr>
      <t xml:space="preserve"> ï»Õ³</t>
    </r>
    <r>
      <rPr>
        <sz val="10"/>
        <color theme="1"/>
        <rFont val="Sylfaen"/>
        <family val="1"/>
        <charset val="204"/>
      </rPr>
      <t>րվող</t>
    </r>
    <r>
      <rPr>
        <sz val="10"/>
        <color theme="1"/>
        <rFont val="Arial LatArm"/>
        <family val="2"/>
      </rPr>
      <t xml:space="preserve"> ·áí³½¹­</t>
    </r>
    <r>
      <rPr>
        <sz val="10"/>
        <color theme="1"/>
        <rFont val="Sylfaen"/>
        <family val="1"/>
        <charset val="204"/>
      </rPr>
      <t>ներ</t>
    </r>
    <r>
      <rPr>
        <sz val="10"/>
        <color theme="1"/>
        <rFont val="Arial LatArm"/>
        <family val="2"/>
      </rPr>
      <t>Ç ÃáõÛÉïí</t>
    </r>
    <r>
      <rPr>
        <sz val="10"/>
        <color theme="1"/>
        <rFont val="Sylfaen"/>
        <family val="1"/>
        <charset val="204"/>
      </rPr>
      <t>ու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թյուն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նե</t>
    </r>
    <r>
      <rPr>
        <sz val="10"/>
        <color theme="1"/>
        <rFont val="Arial LatArm"/>
        <family val="2"/>
      </rPr>
      <t>ñÇ (µ³ó³é</t>
    </r>
    <r>
      <rPr>
        <sz val="10"/>
        <color theme="1"/>
        <rFont val="Sylfaen"/>
        <family val="1"/>
        <charset val="204"/>
      </rPr>
      <t>ությամբ</t>
    </r>
    <r>
      <rPr>
        <sz val="10"/>
        <color theme="1"/>
        <rFont val="Arial LatArm"/>
        <family val="2"/>
      </rPr>
      <t xml:space="preserve"> ºñ¨³Ý ù³Õ³ùÇ)</t>
    </r>
  </si>
  <si>
    <r>
      <t>Ð³Û³ëï³ÝÇ Ð³Ýñ³å»­ïáõ­ÃÛ³Ý í³ñã³ï³ñ³Íù³ÛÇÝ ÙÇ³íáñÝ»ñÇ ËáñÑñ¹³ÝÇß»ñÁ (½ÇÝ³Ýß³Ý, ³Ýí³ÝáõÙ ¨ ³ÛÉÝ), áñå»ë ûñ»Ýùáí ·ñ³Ýóí³Í ³åñ³Ýù³ÛÇÝ Ýß³Ý, ³åñ³Ýù­Ý»ñÇ ³ñï³¹ñáõÃÛ³Ý, ³ßË³­ï³ÝùÝ»ñÇ Ï³ï³ñÙ³Ý, Í³­é³­­ÛáõÃÛáõÝÝ»ñÇ Ù³ïáõóÙ³Ý ·áñÍÁÝÃ³óÝ»ñáõÙ û·ï³­·áñ­Í»Éáõ ÃáõÛÉïí</t>
    </r>
    <r>
      <rPr>
        <sz val="10"/>
        <color theme="1"/>
        <rFont val="Sylfaen"/>
        <family val="1"/>
        <charset val="204"/>
      </rPr>
      <t>ության</t>
    </r>
    <r>
      <rPr>
        <sz val="10"/>
        <color theme="1"/>
        <rFont val="Arial LatArm"/>
        <family val="2"/>
      </rPr>
      <t xml:space="preserve"> Ñ³Ù³ñ</t>
    </r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</si>
  <si>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</si>
  <si>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</si>
  <si>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r>
      <t xml:space="preserve">Ð³Ù³ÛÝùÇ í³ñã³Ï³Ý ï³ñ³ÍùáõÙ </t>
    </r>
    <r>
      <rPr>
        <sz val="10"/>
        <color theme="1"/>
        <rFont val="Sylfaen"/>
        <family val="1"/>
        <charset val="204"/>
      </rPr>
      <t>մասնավոր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գերեզմանատան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կազմա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կերպման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և</t>
    </r>
    <r>
      <rPr>
        <sz val="10"/>
        <color theme="1"/>
        <rFont val="Arial LatArm"/>
        <family val="2"/>
      </rPr>
      <t xml:space="preserve">  </t>
    </r>
    <r>
      <rPr>
        <sz val="10"/>
        <color theme="1"/>
        <rFont val="Sylfaen"/>
        <family val="1"/>
        <charset val="204"/>
      </rPr>
      <t>շահագործման</t>
    </r>
    <r>
      <rPr>
        <sz val="10"/>
        <color theme="1"/>
        <rFont val="Arial LatArm"/>
        <family val="2"/>
      </rPr>
      <t xml:space="preserve"> ÃáõÛÉïíáõÃÛ³Ý Ñ³Ù³ñ</t>
    </r>
  </si>
  <si>
    <t>Ð³Ù³ÛÝùÇ í³ñã³Ï³Ý ï³­ñ³ÍùáõÙ ï»ËÝÇÏ³Ï³Ý ¨ Ñ³ïáõÏ Ýß³Ý³ÏáõÃÛ³Ý Ññ³­í³éáõÃÛáõÝ Çñ³Ï³­Ý³óÝ»Éáõ ÃáõÛÉïíáõÃÛ³Ý Ñ³Ù³ñ</t>
  </si>
  <si>
    <t>Ð³Ù³ÛÝùÇ ï³ñ³ÍùáõÙ ë³ÑÙ³Ý³÷³ÏÙ³Ý »ÝÃ³Ï³ Í³é³ÛáõÃÛ³Ý ûµÛ»ÏïÇ ·áñÍáõÝ»áõÃÛ³Ý ÃáõÛÉïíáõÃÛ³Ý Ñ³Ù³ñ</t>
  </si>
  <si>
    <t>²ÛÉ ï»Õ³Ï³Ý ïáõñù»ñ</t>
  </si>
  <si>
    <t>1.4 Ð³Ù³ÛÝùÇ µÛáõç» í×³ñíáÕ å»ï³Ï³Ý ïáõñù»ñ (ïáÕ 1141 + ïáÕ 1142), ³Û¹ ÃíáõÙ`</t>
  </si>
  <si>
    <t>ø³Õ³ù³óÇ³Ï³Ý Ï³óáõÃÛ³Ý ³Ïï»ñ ·ñ³Ýó»Éáõ, ¹ñ³Ýó Ù³ëÇÝ ù³Õ³ù³óÇÝ»ñÇÝ ÏñÏÝ³ÏÇ íÏ³Û³Ï³ÝÝ»ñ, ù³­Õ³ù³óÇ³Ï³Ý  Ï³óáõÃÛ³Ý ³Ïï»ñáõÙ Ï³ï³ñí³Í ·ñ³­éáõÙÝ»ñáõÙ ÷á÷áËáõÃÛáõÝÝ»ñ, Éñ³óáõÝ»ñ, áõÕÕáõÙÝ»ñ Ï³ï³­ñ»Éáõ ¨ í»ñ³Ï³Ý·ÝÙ³Ý Ï³­å³ÏóáõÃÛ³Ùµ íÏ³Û³­Ï³ÝÝ»ñ ï³Éáõ Ñ³Ù³ñ</t>
  </si>
  <si>
    <r>
      <t>Üáï³ñ³ñ³Ï³Ý ·ñ³ë»Ý­Û³Ï­Ý»ñÇ ÏáÕÙÇó Ýáï³ñ³Ï³Ý Í³é³ÛáõÃÛáõÝÝ»ñ Ï³ï³ñ»Éáõ, Ýáï³ñ³Ï³Ý Ï³ñ·áí í³í»­ñ³óí³Í ÷³ëï³ÃÕÃ»ñÇ ÏñÏÝûñÇÝ³ÏÝ»ñ ï³Éáõ, Ýßí³Í Ù³ñÙÇÝÝ»ñÇ ÏáÕÙÇó ·áñÍ³ñù­Ý»ñÇ Ý³Ë³·Í»ñ ¨ ¹ÇÙáõÙÝ»ñ Ï³½Ù»Éáõ, ÷³ëï³ÃÕÃ</t>
    </r>
    <r>
      <rPr>
        <sz val="10"/>
        <color theme="1"/>
        <rFont val="Sylfaen"/>
        <family val="1"/>
        <charset val="204"/>
      </rPr>
      <t>երի</t>
    </r>
    <r>
      <rPr>
        <sz val="10"/>
        <color theme="1"/>
        <rFont val="Arial LatArm"/>
        <family val="2"/>
      </rPr>
      <t xml:space="preserve"> å³ï×»Ý</t>
    </r>
    <r>
      <rPr>
        <sz val="10"/>
        <color theme="1"/>
        <rFont val="Sylfaen"/>
        <family val="1"/>
        <charset val="204"/>
      </rPr>
      <t>ներ</t>
    </r>
    <r>
      <rPr>
        <sz val="10"/>
        <color theme="1"/>
        <rFont val="Arial LatArm"/>
        <family val="2"/>
      </rPr>
      <t xml:space="preserve"> Ñ³Ý»Éáõ ¨ ¹ñ³ÝóÇó ù³Õí³Íù</t>
    </r>
    <r>
      <rPr>
        <sz val="10"/>
        <color theme="1"/>
        <rFont val="Sylfaen"/>
        <family val="1"/>
        <charset val="204"/>
      </rPr>
      <t>ներ</t>
    </r>
    <r>
      <rPr>
        <sz val="10"/>
        <color theme="1"/>
        <rFont val="Arial LatArm"/>
        <family val="2"/>
      </rPr>
      <t xml:space="preserve"> ï³Éáõ Ñ³Ù³ñ</t>
    </r>
  </si>
  <si>
    <r>
      <t xml:space="preserve">1.5 </t>
    </r>
    <r>
      <rPr>
        <b/>
        <sz val="10"/>
        <color theme="1"/>
        <rFont val="Sylfaen"/>
        <family val="1"/>
        <charset val="204"/>
      </rPr>
      <t>Այլ</t>
    </r>
    <r>
      <rPr>
        <b/>
        <sz val="10"/>
        <color theme="1"/>
        <rFont val="Arial LatArm"/>
        <family val="2"/>
      </rPr>
      <t xml:space="preserve"> </t>
    </r>
    <r>
      <rPr>
        <b/>
        <sz val="10"/>
        <color theme="1"/>
        <rFont val="Sylfaen"/>
        <family val="1"/>
        <charset val="204"/>
      </rPr>
      <t>հարկային</t>
    </r>
    <r>
      <rPr>
        <b/>
        <sz val="10"/>
        <color theme="1"/>
        <rFont val="Arial LatArm"/>
        <family val="2"/>
      </rPr>
      <t xml:space="preserve"> </t>
    </r>
    <r>
      <rPr>
        <b/>
        <sz val="10"/>
        <color theme="1"/>
        <rFont val="Sylfaen"/>
        <family val="1"/>
        <charset val="204"/>
      </rPr>
      <t>եկամուտներ</t>
    </r>
    <r>
      <rPr>
        <b/>
        <sz val="10"/>
        <color theme="1"/>
        <rFont val="Arial LatArm"/>
        <family val="2"/>
      </rPr>
      <t xml:space="preserve"> (</t>
    </r>
    <r>
      <rPr>
        <b/>
        <sz val="10"/>
        <color theme="1"/>
        <rFont val="Sylfaen"/>
        <family val="1"/>
        <charset val="204"/>
      </rPr>
      <t>տող</t>
    </r>
    <r>
      <rPr>
        <b/>
        <sz val="10"/>
        <color theme="1"/>
        <rFont val="Arial LatArm"/>
        <family val="2"/>
      </rPr>
      <t>1151+</t>
    </r>
    <r>
      <rPr>
        <b/>
        <sz val="10"/>
        <color theme="1"/>
        <rFont val="Sylfaen"/>
        <family val="1"/>
        <charset val="204"/>
      </rPr>
      <t>տող</t>
    </r>
    <r>
      <rPr>
        <b/>
        <sz val="10"/>
        <color theme="1"/>
        <rFont val="Arial LatArm"/>
        <family val="2"/>
      </rPr>
      <t>1155)</t>
    </r>
  </si>
  <si>
    <r>
      <t>Այդ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թվում</t>
    </r>
  </si>
  <si>
    <r>
      <t>Օրենքով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պետական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բյուջե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ամրագրվող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հարկերից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և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այլ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պարտադիր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վճարներից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մասհանումներ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համայնքների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բյուջեներ</t>
    </r>
  </si>
  <si>
    <r>
      <t>(</t>
    </r>
    <r>
      <rPr>
        <sz val="10"/>
        <color theme="1"/>
        <rFont val="Sylfaen"/>
        <family val="1"/>
        <charset val="204"/>
      </rPr>
      <t>տող</t>
    </r>
    <r>
      <rPr>
        <sz val="10"/>
        <color theme="1"/>
        <rFont val="Arial LatArm"/>
        <family val="2"/>
      </rPr>
      <t xml:space="preserve"> 1152 + </t>
    </r>
    <r>
      <rPr>
        <sz val="10"/>
        <color theme="1"/>
        <rFont val="Sylfaen"/>
        <family val="1"/>
        <charset val="204"/>
      </rPr>
      <t>տող</t>
    </r>
    <r>
      <rPr>
        <sz val="10"/>
        <color theme="1"/>
        <rFont val="Arial LatArm"/>
        <family val="2"/>
      </rPr>
      <t xml:space="preserve"> 1153 + </t>
    </r>
    <r>
      <rPr>
        <sz val="10"/>
        <color theme="1"/>
        <rFont val="Sylfaen"/>
        <family val="1"/>
        <charset val="204"/>
      </rPr>
      <t>տող</t>
    </r>
    <r>
      <rPr>
        <sz val="10"/>
        <color theme="1"/>
        <rFont val="Arial LatArm"/>
        <family val="2"/>
      </rPr>
      <t xml:space="preserve"> 1154),</t>
    </r>
  </si>
  <si>
    <r>
      <t>որից</t>
    </r>
    <r>
      <rPr>
        <sz val="10"/>
        <color theme="1"/>
        <rFont val="Arial LatArm"/>
        <family val="2"/>
      </rPr>
      <t>`</t>
    </r>
  </si>
  <si>
    <r>
      <t>Եկամտային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հարկ</t>
    </r>
  </si>
  <si>
    <t>Շահութահարկ</t>
  </si>
  <si>
    <r>
      <t>Այլ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հարկերից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և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պարտադիր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վճարներից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կատարվող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մասհանումներ</t>
    </r>
  </si>
  <si>
    <r>
      <t>Հողի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հարկի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և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գույքահարկի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գծով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համայնքի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բյուջե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վճարումների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բնագավառում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բացահայտված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հարկային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օրենսդրության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խախտում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ների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համար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հարկատուներից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գանձվող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տույժեր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տուգանք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ներ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որոնք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չեն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հաշվարկվում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այդ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հարկերի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գումարների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նկատմամբ</t>
    </r>
  </si>
  <si>
    <t>2. ä²ÞîàÜ²Î²Ü ¸ð²Ø²ÞÜàðÐÜºð              (ïáÕ 1210 + ïáÕ 1220 + ïáÕ 1230 + ïáÕ 1240 + ïáÕ 1250 + ïáÕ 1260),                               ³Û¹ ÃíáõÙ`</t>
  </si>
  <si>
    <r>
      <t xml:space="preserve">2.1 </t>
    </r>
    <r>
      <rPr>
        <b/>
        <sz val="10"/>
        <color theme="1"/>
        <rFont val="Sylfaen"/>
        <family val="1"/>
        <charset val="204"/>
      </rPr>
      <t>Ընթացիկ</t>
    </r>
    <r>
      <rPr>
        <b/>
        <sz val="10"/>
        <color theme="1"/>
        <rFont val="Arial LatArm"/>
        <family val="2"/>
      </rPr>
      <t xml:space="preserve"> </t>
    </r>
    <r>
      <rPr>
        <b/>
        <sz val="10"/>
        <color theme="1"/>
        <rFont val="Sylfaen"/>
        <family val="1"/>
        <charset val="204"/>
      </rPr>
      <t>արտաքին</t>
    </r>
    <r>
      <rPr>
        <b/>
        <sz val="10"/>
        <color theme="1"/>
        <rFont val="Arial LatArm"/>
        <family val="2"/>
      </rPr>
      <t xml:space="preserve"> </t>
    </r>
    <r>
      <rPr>
        <b/>
        <sz val="10"/>
        <color theme="1"/>
        <rFont val="Sylfaen"/>
        <family val="1"/>
        <charset val="204"/>
      </rPr>
      <t>պաշտո</t>
    </r>
    <r>
      <rPr>
        <b/>
        <sz val="10"/>
        <color theme="1"/>
        <rFont val="Arial LatArm"/>
        <family val="2"/>
      </rPr>
      <t>­</t>
    </r>
    <r>
      <rPr>
        <b/>
        <sz val="10"/>
        <color theme="1"/>
        <rFont val="Sylfaen"/>
        <family val="1"/>
        <charset val="204"/>
      </rPr>
      <t>նական</t>
    </r>
    <r>
      <rPr>
        <b/>
        <sz val="10"/>
        <color theme="1"/>
        <rFont val="Arial LatArm"/>
        <family val="2"/>
      </rPr>
      <t xml:space="preserve"> </t>
    </r>
    <r>
      <rPr>
        <b/>
        <sz val="10"/>
        <color theme="1"/>
        <rFont val="Sylfaen"/>
        <family val="1"/>
        <charset val="204"/>
      </rPr>
      <t>դրամաշ</t>
    </r>
    <r>
      <rPr>
        <b/>
        <sz val="10"/>
        <color theme="1"/>
        <rFont val="Arial LatArm"/>
        <family val="2"/>
      </rPr>
      <t>­</t>
    </r>
    <r>
      <rPr>
        <b/>
        <sz val="10"/>
        <color theme="1"/>
        <rFont val="Sylfaen"/>
        <family val="1"/>
        <charset val="204"/>
      </rPr>
      <t>նորհ</t>
    </r>
    <r>
      <rPr>
        <b/>
        <sz val="10"/>
        <color theme="1"/>
        <rFont val="Arial LatArm"/>
        <family val="2"/>
      </rPr>
      <t>­</t>
    </r>
    <r>
      <rPr>
        <b/>
        <sz val="10"/>
        <color theme="1"/>
        <rFont val="Sylfaen"/>
        <family val="1"/>
        <charset val="204"/>
      </rPr>
      <t>ներ</t>
    </r>
    <r>
      <rPr>
        <b/>
        <sz val="10"/>
        <color theme="1"/>
        <rFont val="Arial LatArm"/>
        <family val="2"/>
      </rPr>
      <t xml:space="preserve">` </t>
    </r>
    <r>
      <rPr>
        <b/>
        <sz val="10"/>
        <color theme="1"/>
        <rFont val="Sylfaen"/>
        <family val="1"/>
        <charset val="204"/>
      </rPr>
      <t>ստացված</t>
    </r>
    <r>
      <rPr>
        <b/>
        <sz val="10"/>
        <color theme="1"/>
        <rFont val="Arial LatArm"/>
        <family val="2"/>
      </rPr>
      <t xml:space="preserve"> </t>
    </r>
    <r>
      <rPr>
        <b/>
        <sz val="10"/>
        <color theme="1"/>
        <rFont val="Sylfaen"/>
        <family val="1"/>
        <charset val="204"/>
      </rPr>
      <t>այլ</t>
    </r>
    <r>
      <rPr>
        <b/>
        <sz val="10"/>
        <color theme="1"/>
        <rFont val="Arial LatArm"/>
        <family val="2"/>
      </rPr>
      <t xml:space="preserve"> </t>
    </r>
    <r>
      <rPr>
        <b/>
        <sz val="10"/>
        <color theme="1"/>
        <rFont val="Sylfaen"/>
        <family val="1"/>
        <charset val="204"/>
      </rPr>
      <t>պետություն</t>
    </r>
    <r>
      <rPr>
        <b/>
        <sz val="10"/>
        <color theme="1"/>
        <rFont val="Arial LatArm"/>
        <family val="2"/>
      </rPr>
      <t>­</t>
    </r>
    <r>
      <rPr>
        <b/>
        <sz val="10"/>
        <color theme="1"/>
        <rFont val="Sylfaen"/>
        <family val="1"/>
        <charset val="204"/>
      </rPr>
      <t>ներից</t>
    </r>
  </si>
  <si>
    <r>
      <t>այդ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թվում</t>
    </r>
  </si>
  <si>
    <r>
      <t>Համայնքի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բյուջե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մուտքագր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վող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արտաքին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պաշտոնական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դրամաշնորհներ</t>
    </r>
    <r>
      <rPr>
        <sz val="10"/>
        <color theme="1"/>
        <rFont val="Arial LatArm"/>
        <family val="2"/>
      </rPr>
      <t xml:space="preserve">` </t>
    </r>
    <r>
      <rPr>
        <sz val="10"/>
        <color theme="1"/>
        <rFont val="Sylfaen"/>
        <family val="1"/>
        <charset val="204"/>
      </rPr>
      <t>ստացված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այլ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պետությունների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տեղա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ինքնակառավարման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մարմիններից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ընթացիկ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ծախսերի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ֆինանսավորման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նպատակով</t>
    </r>
  </si>
  <si>
    <r>
      <t xml:space="preserve">2.2 </t>
    </r>
    <r>
      <rPr>
        <b/>
        <sz val="10"/>
        <color theme="1"/>
        <rFont val="Sylfaen"/>
        <family val="1"/>
        <charset val="204"/>
      </rPr>
      <t>Կապիտալ</t>
    </r>
    <r>
      <rPr>
        <b/>
        <sz val="10"/>
        <color theme="1"/>
        <rFont val="Arial LatArm"/>
        <family val="2"/>
      </rPr>
      <t xml:space="preserve"> </t>
    </r>
    <r>
      <rPr>
        <b/>
        <sz val="10"/>
        <color theme="1"/>
        <rFont val="Sylfaen"/>
        <family val="1"/>
        <charset val="204"/>
      </rPr>
      <t>արտաքին</t>
    </r>
    <r>
      <rPr>
        <b/>
        <sz val="10"/>
        <color theme="1"/>
        <rFont val="Arial LatArm"/>
        <family val="2"/>
      </rPr>
      <t xml:space="preserve"> </t>
    </r>
    <r>
      <rPr>
        <b/>
        <sz val="10"/>
        <color theme="1"/>
        <rFont val="Sylfaen"/>
        <family val="1"/>
        <charset val="204"/>
      </rPr>
      <t>պաշտոնական</t>
    </r>
    <r>
      <rPr>
        <b/>
        <sz val="10"/>
        <color theme="1"/>
        <rFont val="Arial LatArm"/>
        <family val="2"/>
      </rPr>
      <t xml:space="preserve"> </t>
    </r>
    <r>
      <rPr>
        <b/>
        <sz val="10"/>
        <color theme="1"/>
        <rFont val="Sylfaen"/>
        <family val="1"/>
        <charset val="204"/>
      </rPr>
      <t>դրամաշ</t>
    </r>
    <r>
      <rPr>
        <b/>
        <sz val="10"/>
        <color theme="1"/>
        <rFont val="Arial LatArm"/>
        <family val="2"/>
      </rPr>
      <t>­</t>
    </r>
    <r>
      <rPr>
        <b/>
        <sz val="10"/>
        <color theme="1"/>
        <rFont val="Sylfaen"/>
        <family val="1"/>
        <charset val="204"/>
      </rPr>
      <t>նորհներ</t>
    </r>
    <r>
      <rPr>
        <b/>
        <sz val="10"/>
        <color theme="1"/>
        <rFont val="Arial LatArm"/>
        <family val="2"/>
      </rPr>
      <t xml:space="preserve">` </t>
    </r>
    <r>
      <rPr>
        <b/>
        <sz val="10"/>
        <color theme="1"/>
        <rFont val="Sylfaen"/>
        <family val="1"/>
        <charset val="204"/>
      </rPr>
      <t>ստացված</t>
    </r>
    <r>
      <rPr>
        <b/>
        <sz val="10"/>
        <color theme="1"/>
        <rFont val="Arial LatArm"/>
        <family val="2"/>
      </rPr>
      <t xml:space="preserve"> </t>
    </r>
    <r>
      <rPr>
        <b/>
        <sz val="10"/>
        <color theme="1"/>
        <rFont val="Sylfaen"/>
        <family val="1"/>
        <charset val="204"/>
      </rPr>
      <t>այլ</t>
    </r>
    <r>
      <rPr>
        <b/>
        <sz val="10"/>
        <color theme="1"/>
        <rFont val="Arial LatArm"/>
        <family val="2"/>
      </rPr>
      <t xml:space="preserve"> </t>
    </r>
    <r>
      <rPr>
        <b/>
        <sz val="10"/>
        <color theme="1"/>
        <rFont val="Sylfaen"/>
        <family val="1"/>
        <charset val="204"/>
      </rPr>
      <t>պետություններից</t>
    </r>
    <r>
      <rPr>
        <b/>
        <sz val="10"/>
        <color theme="1"/>
        <rFont val="Arial LatArm"/>
        <family val="2"/>
      </rPr>
      <t xml:space="preserve">, </t>
    </r>
  </si>
  <si>
    <r>
      <t>Համայնքի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բյուջե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մուտքագր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վող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արտաքին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պաշտոնական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դրամաշնորհներ</t>
    </r>
    <r>
      <rPr>
        <sz val="10"/>
        <color theme="1"/>
        <rFont val="Arial LatArm"/>
        <family val="2"/>
      </rPr>
      <t xml:space="preserve">` </t>
    </r>
    <r>
      <rPr>
        <sz val="10"/>
        <color theme="1"/>
        <rFont val="Sylfaen"/>
        <family val="1"/>
        <charset val="204"/>
      </rPr>
      <t>ստացված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այլ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պետությունների</t>
    </r>
    <r>
      <rPr>
        <sz val="10"/>
        <color theme="1"/>
        <rFont val="Arial LatArm"/>
        <family val="2"/>
      </rPr>
      <t xml:space="preserve">  </t>
    </r>
    <r>
      <rPr>
        <sz val="10"/>
        <color theme="1"/>
        <rFont val="Sylfaen"/>
        <family val="1"/>
        <charset val="204"/>
      </rPr>
      <t>տեղական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ինքնակառա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վար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ման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մարմիններից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կապիտալ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ծախսերի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ֆինանսավորման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նպատակով</t>
    </r>
  </si>
  <si>
    <t>2.3 ÀÝÃ³óÇÏ ³ñï³ùÇÝ å³ßïáÝ³Ï³Ý ¹ñ³Ù³ßÝáñÑÝ»ñ` ëï³óí³Í ÙÇç³½·³ÛÇÝ Ï³½Ù³Ï»ñåáõÃÛáõÝÝ»ñÇó</t>
  </si>
  <si>
    <t>Ð³Ù³ÛÝùÇ µÛáõç» Ùáõïù³·ñ­íáÕ ³ñï³ùÇÝ å³ßïáÝ³Ï³Ý ¹ñ³Ù³ßÝáñÑÝ»ñ` ëï³óí³Í ÙÇç³½·³ÛÇÝ Ï³½Ù³Ï»ñåáõ­ÃÛáõÝÝ»ñÇó ÁÝÃ³óÇÏ Í³Ëë»ñÇ ýÇÝ³Ýë³íáñÙ³Ý Ýå³ï³Ïáí</t>
  </si>
  <si>
    <t>2.4 Î³åÇï³É ³ñï³ùÇÝ å³ßïáÝ³Ï³Ý ¹ñ³Ù³ßÝáñÑ­Ý»ñ` ëï³óí³Í ÙÇç³½·³ÛÇÝ Ï³½Ù³Ï»ñåáõÃÛáõÝÝ»ñÇó</t>
  </si>
  <si>
    <t>Ð³Ù³ÛÝùÇ µÛáõç» Ùáõïù³·ñ­íáÕ ³ñï³ùÇÝ å³ßïáÝ³Ï³Ý ¹ñ³Ù³ßÝáñÑÝ»ñ` ëï³óí³Í ÙÇç³½·³ÛÇÝ Ï³½Ù³Ï»ñåáõ­ÃÛáõÝÝ»ñÇó Ï³åÇï³É Í³Ë­ë»ñÇ ýÇÝ³Ýë³íáñÙ³Ý Ýå³­ï³Ïáí</t>
  </si>
  <si>
    <t>2.5 ÀÝÃ³óÇÏ Ý»ñùÇÝ å³ßïá­Ý³Ï³Ý ¹ñ³Ù³ßÝáñÑÝ»ñ` ëï³óí³Í Ï³é³í³ñÙ³Ý ³ÛÉ Ù³Ï³ñ¹³ÏÝ»ñÇó (ïáÕ 1251 + ïáÕ 1252 + ïáÕ 1255 + ïáÕ 1256) ,                                            áñÇó`      `</t>
  </si>
  <si>
    <t>ä»ï³Ï³Ý µÛáõç»Çó ýÇÝ³Ý­ë³Ï³Ý Ñ³Ù³Ñ³ñÃ»óÙ³Ý ëÏ½µáõÝùáí ïñ³Ù³¹ñíáÕ ¹áï³óÇ³Ý»ñ</t>
  </si>
  <si>
    <r>
      <t>Պետական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բյուջեից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տրամա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դրվող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այլ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դոտացիաներ</t>
    </r>
    <r>
      <rPr>
        <sz val="10"/>
        <color theme="1"/>
        <rFont val="Arial LatArm"/>
        <family val="2"/>
      </rPr>
      <t xml:space="preserve"> (</t>
    </r>
    <r>
      <rPr>
        <sz val="10"/>
        <color theme="1"/>
        <rFont val="Sylfaen"/>
        <family val="1"/>
        <charset val="204"/>
      </rPr>
      <t>տող</t>
    </r>
    <r>
      <rPr>
        <sz val="10"/>
        <color theme="1"/>
        <rFont val="Arial LatArm"/>
        <family val="2"/>
      </rPr>
      <t xml:space="preserve"> 1253 + </t>
    </r>
    <r>
      <rPr>
        <sz val="10"/>
        <color theme="1"/>
        <rFont val="Sylfaen"/>
        <family val="1"/>
        <charset val="204"/>
      </rPr>
      <t>տող</t>
    </r>
    <r>
      <rPr>
        <sz val="10"/>
        <color theme="1"/>
        <rFont val="Arial LatArm"/>
        <family val="2"/>
      </rPr>
      <t xml:space="preserve"> 1254</t>
    </r>
  </si>
  <si>
    <r>
      <t>Համայնքի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բյուջեի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եկամուտն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երը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նվազեցնող</t>
    </r>
    <r>
      <rPr>
        <sz val="10"/>
        <color theme="1"/>
        <rFont val="Arial LatArm"/>
        <family val="2"/>
      </rPr>
      <t xml:space="preserve">` </t>
    </r>
    <r>
      <rPr>
        <sz val="10"/>
        <color theme="1"/>
        <rFont val="Sylfaen"/>
        <family val="1"/>
        <charset val="204"/>
      </rPr>
      <t>ՀՀ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օրենք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ների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կիրարկման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արդյունքում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համայնքի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բյուջեի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եկամուտ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ների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կորուստների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պետու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թյան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կողմից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փոխհատուցվող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գումարներ</t>
    </r>
  </si>
  <si>
    <r>
      <t>Այլ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դոտացիաներ</t>
    </r>
  </si>
  <si>
    <t>ä»ï³Ï³Ý µÛáõç»Çó ïñ³Ù³­¹ñ­íáÕ Ýå³ï³Ï³ÛÇÝ Ñ³ïÏ³­óáõÙÝ»ñ (ëáõµí»ÝóÇ³Ý»ñ)</t>
  </si>
  <si>
    <t>2.6 Î³åÇï³É Ý»ñùÇÝ å³ßïá­Ý³Ï³Ý ¹ñ³Ù³ß­ÝáñÑÝ»ñ` ëï³óí³Í Ï³é³í³ñÙ³Ý ³ÛÉ Ù³Ï³ñ¹³ÏÝ»ñÇó (ïáÕ 1261 + ïáÕ 1262),        ³Û¹ ÃíáõÙ`</t>
  </si>
  <si>
    <t>ä»ï³Ï³Ý µÛáõç»Çó Ï³åÇï³É Í³Ëë»ñÇ ýÇÝ³Ýë³íáñÙ³Ý Ýå³ï³Ï³ÛÇÝ Ñ³ïÏ³óáõÙÝ»ñ (ëáõµí»ÝóÇ³Ý»ñ)</t>
  </si>
  <si>
    <t>3. ²ÚÈ ºÎ²ØàôîÜºð                                   (ïáÕ 1310 + ïáÕ 1320 + ïáÕ 1330 + ïáÕ 1340 + ïáÕ 1350 + ïáÕ 1360 + ïáÕ 1370 + ïáÕ 1380 + ïáÕ 1390),                                                        ³Û¹ ÃíáõÙ`</t>
  </si>
  <si>
    <r>
      <t xml:space="preserve">3.1 </t>
    </r>
    <r>
      <rPr>
        <b/>
        <sz val="10"/>
        <color theme="1"/>
        <rFont val="Sylfaen"/>
        <family val="1"/>
        <charset val="204"/>
      </rPr>
      <t>Տոկոսներ</t>
    </r>
    <r>
      <rPr>
        <b/>
        <sz val="10"/>
        <color theme="1"/>
        <rFont val="Arial LatArm"/>
        <family val="2"/>
      </rPr>
      <t xml:space="preserve">, </t>
    </r>
    <r>
      <rPr>
        <b/>
        <sz val="10"/>
        <color theme="1"/>
        <rFont val="Sylfaen"/>
        <family val="1"/>
        <charset val="204"/>
      </rPr>
      <t>այդ</t>
    </r>
    <r>
      <rPr>
        <b/>
        <sz val="10"/>
        <color theme="1"/>
        <rFont val="Arial LatArm"/>
        <family val="2"/>
      </rPr>
      <t xml:space="preserve"> </t>
    </r>
    <r>
      <rPr>
        <b/>
        <sz val="10"/>
        <color theme="1"/>
        <rFont val="Sylfaen"/>
        <family val="1"/>
        <charset val="204"/>
      </rPr>
      <t>թվում</t>
    </r>
  </si>
  <si>
    <r>
      <t>Օրենքով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նախատեսված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դեպքերում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բանկերում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համայնքի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բյուջեի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ժամանա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կավոր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ազատ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միջոցների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տեղաբաշխումից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և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դեպոզիտներից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ստացված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տոկոսավճարներ</t>
    </r>
  </si>
  <si>
    <t>3.2 Þ³Ñ³µ³ÅÇÝÝ»ñ,                                         ³Û¹ ÃíáõÙ`</t>
  </si>
  <si>
    <t>´³ÅÝ»ïÇñ³Ï³Ý ÁÝÏ»ñáõ­ÃÛáõÝ­­Ý»ñáõÙ Ñ³Ù³ÛÝùÇ Ù³ëÝ³ÏóáõÃÛ³Ý ¹ÇÙ³ó Ñ³Ù³ÛÝùÇ µÛáõç»   Ï³ï³ñíáÕ Ù³ëÑ³ÝáõÙÝ»ñ  (ß³Ñ³µ³­ÅÇÝÝ»ñ)</t>
  </si>
  <si>
    <t>3.3 ¶áõÛùÇ í³ñÓ³Ï³Éáõ­ÃÛáõ­ÝÇó »Ï³ÙáõïÝ»ñ  (ïáÕ 1331 + ïáÕ 1332 + ïáÕ 1333 +  ïáÕ 1334),   ³Û¹ ÃíáõÙ`</t>
  </si>
  <si>
    <t>Ð³Ù³ÛÝùÇ ë»÷³Ï³ÝáõÃÛáõÝ Ñ³Ù³ñíáÕ ÑáÕ»ñÇ í³ñÓ³í­×³ñÝ»ñ</t>
  </si>
  <si>
    <r>
      <t>Համայնքի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վարչական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տա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րած</t>
    </r>
    <r>
      <rPr>
        <sz val="10"/>
        <color theme="1"/>
        <rFont val="Arial LatArm"/>
        <family val="2"/>
      </rPr>
      <t>­­</t>
    </r>
    <r>
      <rPr>
        <sz val="10"/>
        <color theme="1"/>
        <rFont val="Sylfaen"/>
        <family val="1"/>
        <charset val="204"/>
      </rPr>
      <t>քում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գտնվող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պետական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սեփականություն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համարվող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հողերի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վարձակալության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վարձավճարներ</t>
    </r>
  </si>
  <si>
    <t>Ð³Ù³ÛÝùÇ í³ñã³Ï³Ý ï³ñ³Í­ùáõÙ ·ïÝíáÕ å»ïáõÃÛ³Ý ¨ Ñ³­Ù³ÛÝùÇ ë»÷³Ï³ÝáõÃÛ³ÝÁ å³ïÏ³ÝáÕ ÑáÕ³Ù³ë»ñÇ Ï³­éáõó³å³ïÙ³Ý Çñ³íáõÝùÇ ¹Ç­Ù³ó ·³ÝÓíáÕ í³ñÓ³í­×³ñ­Ý»ñ</t>
  </si>
  <si>
    <t>²ÛÉ ·áõÛùÇ í³ñÓ³Ï³ÉáõÃÛáõÝÇó Ùáõïù»ñ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</si>
  <si>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</si>
  <si>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r>
      <t>Համայնքի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սեփականություն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հանդիսացող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այդ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թվում</t>
    </r>
    <r>
      <rPr>
        <sz val="10"/>
        <color theme="1"/>
        <rFont val="Arial LatArm"/>
        <family val="2"/>
      </rPr>
      <t xml:space="preserve">` </t>
    </r>
    <r>
      <rPr>
        <sz val="10"/>
        <color theme="1"/>
        <rFont val="Sylfaen"/>
        <family val="1"/>
        <charset val="204"/>
      </rPr>
      <t>տիրազուրկ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համայնքին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որ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պես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սեփականություն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անցած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ապրանքների</t>
    </r>
    <r>
      <rPr>
        <sz val="10"/>
        <color theme="1"/>
        <rFont val="Arial LatArm"/>
        <family val="2"/>
      </rPr>
      <t xml:space="preserve"> (</t>
    </r>
    <r>
      <rPr>
        <sz val="10"/>
        <color theme="1"/>
        <rFont val="Sylfaen"/>
        <family val="1"/>
        <charset val="204"/>
      </rPr>
      <t>բացա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ռությամբ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հիմնական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միջոց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ոչ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նյութա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կամ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բարձրարժեք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ակտիվ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հանդիսացող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ինչպես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նաև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համայնքի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պահուստներում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պահվող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ապրանքան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յու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թա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արժեքների</t>
    </r>
    <r>
      <rPr>
        <sz val="10"/>
        <color theme="1"/>
        <rFont val="Arial LatArm"/>
        <family val="2"/>
      </rPr>
      <t xml:space="preserve">) </t>
    </r>
    <r>
      <rPr>
        <sz val="10"/>
        <color theme="1"/>
        <rFont val="Sylfaen"/>
        <family val="1"/>
        <charset val="204"/>
      </rPr>
      <t>վաճառքից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մուտքեր</t>
    </r>
  </si>
  <si>
    <t>ä»ïáõÃÛ³Ý ÏáÕÙÇó ï»Õ³Ï³Ý ÇÝùÝ³Ï³é³í³ñÙ³Ý Ù³ñÙÇÝ­Ý»ñÇÝ å³ïíÇñ³Ïí³Í ÉÇ³­½áñáõÃÛáõÝÝ»ñÇ Çñ³Ï³­Ý³ó­Ù³Ý Í³Ëë»ñÇ ýÇÝ³Ýë³íáñ­Ù³Ý Ñ³Ù³ñ å»ï³Ï³Ý µÛáõç»Çó ëï³óíáÕ ÙÇçáóÝ»ñ</t>
  </si>
  <si>
    <r>
      <t>Օրենքով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սահմանված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դեպքե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րում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համայնքային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հիմնարկ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ների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կողմից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առանց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տեղա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տուրքի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գանձման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մատուցվող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ծառայությունների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կամ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կատարվող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գործողու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թյուն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ների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դիմաց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ստացվող</t>
    </r>
    <r>
      <rPr>
        <sz val="10"/>
        <color theme="1"/>
        <rFont val="Arial LatArm"/>
        <family val="2"/>
      </rPr>
      <t xml:space="preserve"> (</t>
    </r>
    <r>
      <rPr>
        <sz val="10"/>
        <color theme="1"/>
        <rFont val="Sylfaen"/>
        <family val="1"/>
        <charset val="204"/>
      </rPr>
      <t>գանձվող</t>
    </r>
    <r>
      <rPr>
        <sz val="10"/>
        <color theme="1"/>
        <rFont val="Arial LatArm"/>
        <family val="2"/>
      </rPr>
      <t xml:space="preserve">) </t>
    </r>
    <r>
      <rPr>
        <sz val="10"/>
        <color theme="1"/>
        <rFont val="Sylfaen"/>
        <family val="1"/>
        <charset val="204"/>
      </rPr>
      <t>այլ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վճարներ</t>
    </r>
  </si>
  <si>
    <t>3.5 ì³ñã³Ï³Ý ·³ÝÓáõÙÝ»ñ (ïáÕ 1351 + ïáÕ 1352+ïáÕ 1353),                                                        ³Û¹ ÃíáõÙ`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</si>
  <si>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</si>
  <si>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Ð³Ù³ÛÝùÇ ï³ñ³ÍùáõÙ ß»ÝùÇ Ï³Ù ßÇÝáõÃÛ³Ý ³ñï³ùÇÝ ï»ë­ùÁ ÷á÷áËáÕ í»ñ³Ï³­éáõó­Ù³Ý ³ßË³ï³ÝùÝ»ñ Ï³­ï³ñ»Éáõ Ñ»ï Ï³åí³Í ï»Ë­ÝÇÏ³ïÝï»ë³Ï³Ý å³ÛÙ³ÝÝ»ñ Ùß³Ï»Éáõ ¨ Ñ³ëï³ï»Éáõ Ñ³­Ù³ñ</t>
  </si>
  <si>
    <r>
      <t>Ճարտարապետաշինարարական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նախագծային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փաստա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թղթերով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նախատեսված՝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շինարարության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թույլտվու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թյուն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պահանջող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բոլոր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շինա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րարական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աշխա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տանք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ներն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իրականացնելուց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հետո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շեն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քերի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և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շինությունների</t>
    </r>
    <r>
      <rPr>
        <sz val="10"/>
        <color theme="1"/>
        <rFont val="Arial LatArm"/>
        <family val="2"/>
      </rPr>
      <t xml:space="preserve"> (</t>
    </r>
    <r>
      <rPr>
        <sz val="10"/>
        <color theme="1"/>
        <rFont val="Sylfaen"/>
        <family val="1"/>
        <charset val="204"/>
      </rPr>
      <t>այդ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թվում՝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դրանց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վերակա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ռուցումը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վերականգնումը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ուժեղացումը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արդիակա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նա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ցումը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ընդլայնումն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ու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բարե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կարգումը</t>
    </r>
    <r>
      <rPr>
        <sz val="10"/>
        <color theme="1"/>
        <rFont val="Arial LatArm"/>
        <family val="2"/>
      </rPr>
      <t xml:space="preserve">) </t>
    </r>
    <r>
      <rPr>
        <sz val="10"/>
        <color theme="1"/>
        <rFont val="Sylfaen"/>
        <family val="1"/>
        <charset val="204"/>
      </rPr>
      <t>կառուցման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ավարտը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ավարտական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ակտով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փաստագրման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ձևակերպման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համար</t>
    </r>
  </si>
  <si>
    <t>Ö³ñï³ñ³å»ï³ßÇÝ³ñ³ñ³Ï³Ý Ý³Ë³·Í³ÛÇÝ ÷³ëï³Ã­ÕÃ»ñáí Ý³Ë³ï»ëí³Í ³ßË³­ï³ÝùÝ»ñÝ ³í³ñï»Éáõó Ñ»ïá ß³Ñ³·áñÍÙ³Ý ÃáõÛÉïíáõÃÛ³Ý Ó¨³Ï»ñåÙ³Ý Ñ³Ù³ñ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</si>
  <si>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Ý³Ë³å³ïñ³ëï­Ù³Ý Ñ³Ù³ñ</t>
  </si>
  <si>
    <t>Ð³Ù³ÛÝùÇ ÏáÕÙÇó Ï³½Ù³Ï»ñ­å­íáÕ ÙñóáõÛÃÝ»ñÇ ¨ ³×áõñ¹­Ý»ñÇ Ù³ëÝ³ÏóáõÃÛ³Ý Ñ³Ù³ñ</t>
  </si>
  <si>
    <r>
      <t>Համայնքի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վարչական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տա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րածքում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տոնավաճառներին</t>
    </r>
    <r>
      <rPr>
        <sz val="10"/>
        <color theme="1"/>
        <rFont val="Arial LatArm"/>
        <family val="2"/>
      </rPr>
      <t xml:space="preserve"> (</t>
    </r>
    <r>
      <rPr>
        <sz val="10"/>
        <color theme="1"/>
        <rFont val="Sylfaen"/>
        <family val="1"/>
        <charset val="204"/>
      </rPr>
      <t>վերնիսաժներին</t>
    </r>
    <r>
      <rPr>
        <sz val="10"/>
        <color theme="1"/>
        <rFont val="Arial LatArm"/>
        <family val="2"/>
      </rPr>
      <t xml:space="preserve">) </t>
    </r>
    <r>
      <rPr>
        <sz val="10"/>
        <color theme="1"/>
        <rFont val="Sylfaen"/>
        <family val="1"/>
        <charset val="204"/>
      </rPr>
      <t>մասնակ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ցելու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համար</t>
    </r>
  </si>
  <si>
    <t>Ð³Ù³ÛÝùÇ ÏáÕÙÇó ³Õµ³Ñ³­ÝáõÃÛ³Ý í×³ñ í×³ñáÕÝ»ñÇ Ñ³Ù³ñ ³Õµ³Ñ³ÝáõÃÛ³Ý ³ßË³ï³ÝùÝ»ñÁ Ï³½Ù³Ï»ñ­å»Éáõ Ñ³Ù³ñ</t>
  </si>
  <si>
    <t>Ð³Ù³ÛÝùÇ ÏáÕÙÇó Çñ³í³µ³­Ý³Ï³Ý ³ÝÓ³Ýó Ï³Ù ³ÝÑ³ï Ó»éÝ³ñÏ³ï»ñ»ñÇÝ ßÇÝ³ñ³­ñ³Ï³Ý ¨ Ëáßáñ »½ñ³ã³÷Ç ³ÕµÇ Ñ³í³ùÙ³Ý ¨ ÷áË³¹ñ­Ù³Ý, ÇÝãå»ë Ý³¨ ³Õµ³Ñ³­ÝáõÃÛ³Ý í×³ñ í×³ñáÕÝ»ñÇÝ ßÇÝ³ñ³ñ³Ï³Ý  ¨ Ëáßáñ »½ñ³ã³÷Ç ³ÕµÇ ÇÝùÝáõñáõÛÝ Ñ³í³ùÙ³Ý ¨ ÷áË³¹ñÙ³Ý ÃáõÛÉïíáõÃÛ³Ý Ñ³Ù³ñ</t>
  </si>
  <si>
    <r>
      <t>Կենտրոնացված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ջեռուցման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համար</t>
    </r>
  </si>
  <si>
    <r>
      <t>Ջրմուղ</t>
    </r>
    <r>
      <rPr>
        <sz val="10"/>
        <color theme="1"/>
        <rFont val="Arial LatArm"/>
        <family val="2"/>
      </rPr>
      <t>-</t>
    </r>
    <r>
      <rPr>
        <sz val="10"/>
        <color theme="1"/>
        <rFont val="Sylfaen"/>
        <family val="1"/>
        <charset val="204"/>
      </rPr>
      <t>կոյուղու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համար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այն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համայնքներում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որոնք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ներառված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չեն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ջրմուղ</t>
    </r>
    <r>
      <rPr>
        <sz val="10"/>
        <color theme="1"/>
        <rFont val="Arial LatArm"/>
        <family val="2"/>
      </rPr>
      <t>-</t>
    </r>
    <r>
      <rPr>
        <sz val="10"/>
        <color theme="1"/>
        <rFont val="Sylfaen"/>
        <family val="1"/>
        <charset val="204"/>
      </rPr>
      <t>կոյուղու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ծառայություններ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մառուցող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կազմակերպությունների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սպասարկման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տարածքներում</t>
    </r>
  </si>
  <si>
    <t>Ð³Ù³ÛÝùÇ ÏáÕÙÇó Ï³é³­í³ñ­íáÕ µ³½Ù³µÝ³Ï³ñ³Ý ß»Ýù»­ñÇ ÁÝ¹Ñ³Ýáõñ µ³ÅÝ³ÛÇÝ ë»÷³Ï³ÝáõÃÛ³Ý å³Ñå³Ý­Ù³Ý å³ñï³¹Çñ ÝáñÙ»ñÇ Ï³ï³ñÙ³Ý Ñ³Ù³ñ</t>
  </si>
  <si>
    <t>Ð³Ù³ÛÝù³ÛÇÝ »ÝÃ³Ï³ÛáõÃÛ³Ý Ù³ÝÏ³å³ñï»½Ç Í³é³Ûáõ­ÃÛáõÝÇó û·ïíáÕÝ»ñÇ Ñ³Ù³ñ</t>
  </si>
  <si>
    <t>Ð³Ù³ÛÝù³ÛÇÝ »ÝÃ³Ï³ÛáõÃÛ³Ý ³ñï³¹åñáó³Ï³Ý ¹³ëïÇ³­ñ³ÏáõÃÛ³Ý Ñ³ëï³ïáõ­ÃÛáõÝ­Ý»ñÇ (»ñ³Åßï³Ï³Ý, ÝÏ³ñ­ã³Ï³Ý ¨ ³ñí»ëïÇ ¹åñáóÝ»ñ ¨ ³ÛÉÝ) Í³é³ÛáõÃÛáõÝÝ»ñÇó û·ïíáÕÝ»ñÇ Ñ³Ù³ñ</t>
  </si>
  <si>
    <r>
      <t>Համայնքի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վարչական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տա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րած</t>
    </r>
    <r>
      <rPr>
        <sz val="10"/>
        <color theme="1"/>
        <rFont val="Arial LatArm"/>
        <family val="2"/>
      </rPr>
      <t>­­</t>
    </r>
    <r>
      <rPr>
        <sz val="10"/>
        <color theme="1"/>
        <rFont val="Sylfaen"/>
        <family val="1"/>
        <charset val="204"/>
      </rPr>
      <t>քում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սակայն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համայնքի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բնակավայրերից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դուրս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գտնվող՝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ավագանու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որոշմամբ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հանրային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հանգստի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վայր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սահմանված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և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համայնքի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կողմից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կամ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համայնքի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պատվերով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որպես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հանրային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հանգստի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վայր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կահավորված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տարածքում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ընտանեկան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կամ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գործնական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միջոցառումներ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անցկացնելու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համար</t>
    </r>
  </si>
  <si>
    <t>Ð³Ù³ÛÝù³ÛÇÝ ë»÷³Ï³­Ýáõ­ÃÛáõÝ Ñ³Ý¹Çë³óáÕ å³ïÙáõ­ÃÛ³Ý ¨ Ùß³ÏáõÛÃÇ ³Ýß³ñÅ Ñáõß³ñÓ³ÝÝ»ñÇ ¨ Ñ³Ù³ÛÝ­ù³ÛÇÝ »ÝÃ³Ï³ÛáõÃÛ³Ý Ã³Ý·³ñ³ÝÝ»ñÇ ÙáõïùÇ Ñ³Ù³ñ</t>
  </si>
  <si>
    <r>
      <t>Համայնքային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սեփակա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նություն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հանդիսացող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ընդհա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նուր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օգտագործման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փողոց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ներում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և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հրապարակներում</t>
    </r>
    <r>
      <rPr>
        <sz val="10"/>
        <color theme="1"/>
        <rFont val="Arial LatArm"/>
        <family val="2"/>
      </rPr>
      <t xml:space="preserve"> (</t>
    </r>
    <r>
      <rPr>
        <sz val="10"/>
        <color theme="1"/>
        <rFont val="Sylfaen"/>
        <family val="1"/>
        <charset val="204"/>
      </rPr>
      <t>բացառությամբ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բակային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տարածքների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ուսումնական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կրթական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մշակութային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և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առողջապահական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հաստա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տությունների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պետական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կառավարման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և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տեղական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ինքնակառավարման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մար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մինների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վարչական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շենքերի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հարակից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տարածքների</t>
    </r>
    <r>
      <rPr>
        <sz val="10"/>
        <color theme="1"/>
        <rFont val="Arial LatArm"/>
        <family val="2"/>
      </rPr>
      <t xml:space="preserve">) </t>
    </r>
    <r>
      <rPr>
        <sz val="10"/>
        <color theme="1"/>
        <rFont val="Sylfaen"/>
        <family val="1"/>
        <charset val="204"/>
      </rPr>
      <t>ավտոտրանսպորտային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միջոցն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ավտոկայանատեղում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կայանելու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համար</t>
    </r>
  </si>
  <si>
    <t>Ð³Ù³ÛÝùÇ ³ñËÇíÇó ÷³ëï³­ÃÕÃ»ñÇ å³ï×»ÝÝ»ñ ïñ³Ù³­¹ñ»Éáõ Ñ³Ù³ñ</t>
  </si>
  <si>
    <t>Ð³Ù³ÛÝùÝ ëå³ë³ñÏáÕ ³Ý³ë­Ý³µáõÛÅÇ Í³é³ÛáõÃÛáõÝÝ»ñÇ ¹ÇÙ³ó</t>
  </si>
  <si>
    <t>Ð³Ù³ÛÝùÇ í³ñã³Ï³Ý ï³ñ³Í­ùáõÙ ÇÝùÝ³Ï³Ù Ï³éáõóí³Í ß»Ýù»ñÇ, ßÇÝáõÃÛáõÝÝ»ñÇ ûñÇÝ³Ï³Ý³óÙ³Ý Ñ³Ù³ñ í×³ñÝ»ñ</t>
  </si>
  <si>
    <r>
      <t>Համայնքի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բյուջե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մուտքագրվող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այլ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վարչական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գանձումներ</t>
    </r>
  </si>
  <si>
    <t>3.6 Øáõïù»ñ ïáõÛÅ»ñÇó, ïáõ·³ÝùÝ»ñÇó                                    (ïáÕ 1361 + ïáÕ 1362)</t>
  </si>
  <si>
    <t>ì³ñã³Ï³Ý Çñ³í³Ë³Ë­ïáõÙÝ»ñÇ Ñ³Ù³ñ ï»Õ³Ï³Ý ÇÝùÝ³Ï³é³í³ñÙ³Ý Ù³ñ­ÙÇÝÝ»ñÇ ÏáÕÙÇó å³ï³ëË³­Ý³ïíáõÃÛ³Ý ÙÇçáóÝ»ñÇ ÏÇñ³éáõÙÇó »Ï³ÙáõïÝ»ñ</t>
  </si>
  <si>
    <t>Øáõïù»ñ Ñ³Ù³ÛÝùÇ µÛáõç»Ç ÝÏ³ïÙ³Ùµ ëï³ÝÓÝ³Í å³Û­Ù³­Ý³·ñ³ÛÇÝ å³ñï³íá­ñáõÃÛáõÝÝ»ñÇ ãÏ³ï³ñÙ³Ý ¹ÇÙ³ó ·³ÝÓíáÕ ïáõÛÅ»ñÇó</t>
  </si>
  <si>
    <t>3.7 ÀÝÃ³óÇÏ áã å³ßïáÝ³Ï³Ý ¹ñ³Ù³ßÝáñÑÝ»ñ (ïáÕ 1371 + ïáÕ 1372),                               ³Û¹ ÃíáõÙ`</t>
  </si>
  <si>
    <r>
      <t>Ֆիզիկական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անձանց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և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կազմակերպությունների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նվիրաբերությունից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համայն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քին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վերջինիս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ենթակա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բյուջետային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հիմնարկների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տնօրինմանն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անցած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գույքի</t>
    </r>
    <r>
      <rPr>
        <sz val="10"/>
        <color theme="1"/>
        <rFont val="Arial LatArm"/>
        <family val="2"/>
      </rPr>
      <t xml:space="preserve"> (</t>
    </r>
    <r>
      <rPr>
        <sz val="10"/>
        <color theme="1"/>
        <rFont val="Sylfaen"/>
        <family val="1"/>
        <charset val="204"/>
      </rPr>
      <t>հիմնական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միջոց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կամ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ոչ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նյութական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ակտիվ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չհանդի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սացող</t>
    </r>
    <r>
      <rPr>
        <sz val="10"/>
        <color theme="1"/>
        <rFont val="Arial LatArm"/>
        <family val="2"/>
      </rPr>
      <t xml:space="preserve">) </t>
    </r>
    <r>
      <rPr>
        <sz val="10"/>
        <color theme="1"/>
        <rFont val="Sylfaen"/>
        <family val="1"/>
        <charset val="204"/>
      </rPr>
      <t>իրացումից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և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դրամա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միջոցներից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ընթացիկ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ծախսերի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ֆինանսավորման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համար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համայնքի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բյուջե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ստացված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մուտքեր</t>
    </r>
    <r>
      <rPr>
        <sz val="10"/>
        <color theme="1"/>
        <rFont val="Arial LatArm"/>
        <family val="2"/>
      </rPr>
      <t xml:space="preserve">` </t>
    </r>
    <r>
      <rPr>
        <sz val="10"/>
        <color theme="1"/>
        <rFont val="Sylfaen"/>
        <family val="1"/>
        <charset val="204"/>
      </rPr>
      <t>տրա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մադրված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արտաքին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աղբյուրներից</t>
    </r>
  </si>
  <si>
    <r>
      <t>Ֆիզիկական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անձանց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և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կազ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մակերպությունների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նվիրա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բերությունից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մայնքին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վերջինիս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ենթակա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բյուջե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տային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հիմնարկների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տնօրին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մանն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անցած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գույքի</t>
    </r>
    <r>
      <rPr>
        <sz val="10"/>
        <color theme="1"/>
        <rFont val="Arial LatArm"/>
        <family val="2"/>
      </rPr>
      <t xml:space="preserve"> (</t>
    </r>
    <r>
      <rPr>
        <sz val="10"/>
        <color theme="1"/>
        <rFont val="Sylfaen"/>
        <family val="1"/>
        <charset val="204"/>
      </rPr>
      <t>հիմնա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միջոց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կամ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ոչ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նյութական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ակտիվ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չհանդիսացող</t>
    </r>
    <r>
      <rPr>
        <sz val="10"/>
        <color theme="1"/>
        <rFont val="Arial LatArm"/>
        <family val="2"/>
      </rPr>
      <t xml:space="preserve">) </t>
    </r>
    <r>
      <rPr>
        <sz val="10"/>
        <color theme="1"/>
        <rFont val="Sylfaen"/>
        <family val="1"/>
        <charset val="204"/>
      </rPr>
      <t>իրա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ցումից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և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դրամական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միջոց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ներից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ընթացիկ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ծախսերի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ֆինանսավորման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համար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համայնքի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բյուջե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ստացված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մուտքեր</t>
    </r>
    <r>
      <rPr>
        <sz val="10"/>
        <color theme="1"/>
        <rFont val="Arial LatArm"/>
        <family val="2"/>
      </rPr>
      <t xml:space="preserve">` </t>
    </r>
    <r>
      <rPr>
        <sz val="10"/>
        <color theme="1"/>
        <rFont val="Sylfaen"/>
        <family val="1"/>
        <charset val="204"/>
      </rPr>
      <t>տրամադրված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ներքին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աղբյուրներից</t>
    </r>
  </si>
  <si>
    <t>3.8 Î³åÇï³É áã å³ßïá­Ý³Ï³Ý ¹ñ³Ù³ßÝáñÑÝ»ñ    (ïáÕ 1381 + ïáÕ 1382),                                   ³Û¹ ÃíáõÙ`</t>
  </si>
  <si>
    <r>
      <t>Նվիրատվության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ժառան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գու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թյան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իրավունքով</t>
    </r>
    <r>
      <rPr>
        <sz val="10"/>
        <color theme="1"/>
        <rFont val="Arial LatArm"/>
        <family val="2"/>
      </rPr>
      <t xml:space="preserve">  </t>
    </r>
    <r>
      <rPr>
        <sz val="10"/>
        <color theme="1"/>
        <rFont val="Sylfaen"/>
        <family val="1"/>
        <charset val="204"/>
      </rPr>
      <t>ֆիզիկա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անձանցից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և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կազմակեր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պություններից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համայնքին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վերջինիս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ենթակա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բյուջե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տային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հիմնարկների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տնօրին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մանն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անցած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գույքի</t>
    </r>
    <r>
      <rPr>
        <sz val="10"/>
        <color theme="1"/>
        <rFont val="Arial LatArm"/>
        <family val="2"/>
      </rPr>
      <t xml:space="preserve"> (</t>
    </r>
    <r>
      <rPr>
        <sz val="10"/>
        <color theme="1"/>
        <rFont val="Sylfaen"/>
        <family val="1"/>
        <charset val="204"/>
      </rPr>
      <t>հիմնա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միջոց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կամ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ոչ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նյութական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ակտիվ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չհանդի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սացող</t>
    </r>
    <r>
      <rPr>
        <sz val="10"/>
        <color theme="1"/>
        <rFont val="Arial LatArm"/>
        <family val="2"/>
      </rPr>
      <t xml:space="preserve">) </t>
    </r>
    <r>
      <rPr>
        <sz val="10"/>
        <color theme="1"/>
        <rFont val="Sylfaen"/>
        <family val="1"/>
        <charset val="204"/>
      </rPr>
      <t>իրա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ցումից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և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դրամա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միջոց</t>
    </r>
    <r>
      <rPr>
        <sz val="10"/>
        <color theme="1"/>
        <rFont val="Arial LatArm"/>
        <family val="2"/>
      </rPr>
      <t>­</t>
    </r>
    <r>
      <rPr>
        <sz val="10"/>
        <color theme="1"/>
        <rFont val="Sylfaen"/>
        <family val="1"/>
        <charset val="204"/>
      </rPr>
      <t>ներից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կապիտալ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ծախսերի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ֆինանսավորման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համար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համայնքի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բյուջե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ստացված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մուտքեր</t>
    </r>
    <r>
      <rPr>
        <sz val="10"/>
        <color theme="1"/>
        <rFont val="Arial LatArm"/>
        <family val="2"/>
      </rPr>
      <t xml:space="preserve">` </t>
    </r>
    <r>
      <rPr>
        <sz val="10"/>
        <color theme="1"/>
        <rFont val="Sylfaen"/>
        <family val="1"/>
        <charset val="204"/>
      </rPr>
      <t>տրամադրված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արտաքին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աղբյուրներից</t>
    </r>
  </si>
  <si>
    <r>
      <t>Նվիրատվության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ժառանգության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իրավունքով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ֆիզիկական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անձանցից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և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կազմակերպություններից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համայնքին</t>
    </r>
    <r>
      <rPr>
        <sz val="10"/>
        <color theme="1"/>
        <rFont val="Arial LatArm"/>
        <family val="2"/>
      </rPr>
      <t xml:space="preserve">, </t>
    </r>
    <r>
      <rPr>
        <sz val="10"/>
        <color theme="1"/>
        <rFont val="Sylfaen"/>
        <family val="1"/>
        <charset val="204"/>
      </rPr>
      <t>վերջինիս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ենթակա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բյուջետային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հիմնարկների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տնօրինմանն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անցած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գույքի</t>
    </r>
    <r>
      <rPr>
        <sz val="10"/>
        <color theme="1"/>
        <rFont val="Arial LatArm"/>
        <family val="2"/>
      </rPr>
      <t xml:space="preserve"> (</t>
    </r>
    <r>
      <rPr>
        <sz val="10"/>
        <color theme="1"/>
        <rFont val="Sylfaen"/>
        <family val="1"/>
        <charset val="204"/>
      </rPr>
      <t>հիմնական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միջոց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կամ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ոչ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նյութական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ակտիվ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չհանդիսացող</t>
    </r>
    <r>
      <rPr>
        <sz val="10"/>
        <color theme="1"/>
        <rFont val="Arial LatArm"/>
        <family val="2"/>
      </rPr>
      <t xml:space="preserve">) </t>
    </r>
    <r>
      <rPr>
        <sz val="10"/>
        <color theme="1"/>
        <rFont val="Sylfaen"/>
        <family val="1"/>
        <charset val="204"/>
      </rPr>
      <t>իրացումից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և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դրամական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միջոցներից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կապիտալ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ծախսերի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իրականացման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համար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համայնքի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բյուջե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ստացված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մուտքեր</t>
    </r>
    <r>
      <rPr>
        <sz val="10"/>
        <color theme="1"/>
        <rFont val="Arial LatArm"/>
        <family val="2"/>
      </rPr>
      <t xml:space="preserve">` </t>
    </r>
    <r>
      <rPr>
        <sz val="10"/>
        <color theme="1"/>
        <rFont val="Sylfaen"/>
        <family val="1"/>
        <charset val="204"/>
      </rPr>
      <t>տրամադրված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ներքին</t>
    </r>
    <r>
      <rPr>
        <sz val="10"/>
        <color theme="1"/>
        <rFont val="Arial LatArm"/>
        <family val="2"/>
      </rPr>
      <t xml:space="preserve"> </t>
    </r>
    <r>
      <rPr>
        <sz val="10"/>
        <color theme="1"/>
        <rFont val="Sylfaen"/>
        <family val="1"/>
        <charset val="204"/>
      </rPr>
      <t>աղբյուրներից</t>
    </r>
  </si>
  <si>
    <t>3.9 ²ÛÉ »Ï³ÙáõïÝ»ñ                    (ïáÕ 1391 + ïáÕ 1392 + ïáÕ 1393),                                               ³Û¹ ÃíáõÙ`</t>
  </si>
  <si>
    <t>Ð³Ù³ÛÝùÇ ·áõÛùÇÝ å³ï×³é³Í íÝ³ëÝ»ñÇ ÷áËÑ³ïáõóáõÙÇó Ùáõïù»ñ</t>
  </si>
  <si>
    <t>ì³ñã³Ï³Ý µÛáõç»Ç å³Ñáõëï³ÛÇÝ ýáÝ¹Çó ýáÝ¹³ÛÇÝ µÛáõç» Ï³ï³ñíáÕ Ñ³ïÏ³óáõÙÝ»ñÇó Ùáõïù»ñ</t>
  </si>
  <si>
    <t>úñ»Ýùáí ¨ Çñ³í³Ï³Ý ³ÛÉ ³Ïï»ñáí ë³ÑÙ³Ýí³Í` Ñ³Ù³ÛÝùÇ µÛáõç»Ç Ùáõïù³·ñÙ³Ý »ÝÃ³Ï³ ³ÛÉ »Ï³ÙáõïÝ»ñ</t>
  </si>
  <si>
    <t>´³ÅÇÝ</t>
  </si>
  <si>
    <t>ÊáõÙµ</t>
  </si>
  <si>
    <t>¸³ë</t>
  </si>
  <si>
    <t>áñÇó`</t>
  </si>
  <si>
    <t>úñ»Ýë¹Çñ ¨  ·áñÍ³¹Çñ Ù³ñÙÇÝÝ»ñ, å»ï³Ï³Ý Ï³é³í³ñáõÙ</t>
  </si>
  <si>
    <t>²ñï³ùÇÝ Ñ³ñ³µ»ñáõÃÛáõÝÝ»ñ</t>
  </si>
  <si>
    <t>ÀÝ¹Ñ³Ýáõñ µÝáõÛÃÇ Í³é³ÛáõÃÛáõÝÝ»ñ</t>
  </si>
  <si>
    <t>²ßË³ï³Ï³½ÙÇ /Ï³¹ñ»ñÇ/ ·Íáí ÁÝ¹Ñ³Ýáõñ µÝáõÛÃÇ Í³é³ÛáõÃÛáõÝÝ»ñ</t>
  </si>
  <si>
    <t>ÀÝ¹Ñ³Ýáõñ µÝáõÛÃÇ Ñ³Ýñ³ÛÇÝ Í³é³ÛáõÃÛáõÝÝ»ñÇ ·Íáí Ñ»ï³½áï³Ï³Ý ¨ Ý³Ë³·Í³ÛÇÝ ³ßË³ï³ÝùÝ»ñ</t>
  </si>
  <si>
    <t>ÀÝ¹Ñ³Ýáõñ µÝáõÛÃÇ Ñ³Ýñ³ÛÇÝ Í³é³ÛáõÃÛáõÝÝ»ñ (³ÛÉ ¹³ë»ñÇÝ ãå³ïÏ³ÝáÕ)</t>
  </si>
  <si>
    <t>ä²Þîä²ÜàôÂÚàôÜ</t>
  </si>
  <si>
    <t>ø³Õ³ù³óÇ³Ï³Ý å³ßïå³ÝáõÃÛáõÝ</t>
  </si>
  <si>
    <t>ä³ßïå³ÝáõÃÛáõÝ (³ÛÉ ¹³ë»ñÇÝ ãå³ïÏ³ÝáÕ)</t>
  </si>
  <si>
    <t>îÜîºê²Î²Ü Ð²ð²´ºðàôÂÚàôÜÜºð</t>
  </si>
  <si>
    <t>ÀÝ¹Ñ³Ýáõñ µÝáõÛÃÇ ïÝï»ë³Ï³Ý, ³é¨ïñ³ÛÇÝ ¨ ³ßË³ï³ÝùÇ ·Íáí Ñ³ñ³µ»ñáõÃÛáõÝÝ»ñ</t>
  </si>
  <si>
    <t>ÀÝ¹Ñ³Ýáõñ µÝáõÛÃÇ ïÝï»ë³Ï³Ý ¨ ³é¨ïñ³ÛÇÝ  Ñ³ñ³µ»ñáõÃÛáõÝÝ»ñ</t>
  </si>
  <si>
    <t>¶ÛáõÕ³ïÝï»ëáõÃÛáõÝ, ³Ýï³é³ÛÇÝ ïÝï»ëáõÃÛáõÝ, ÓÏÝáñëáõÃÛáõÝ ¨ áñëáñ¹áõÃÛáõÝ</t>
  </si>
  <si>
    <t>àéá·áõÙ</t>
  </si>
  <si>
    <t>ì³é»ÉÇù ¨ ¿Ý»ñ·»ïÇÏ³</t>
  </si>
  <si>
    <t>¾É»Ïïñ³¿Ý»ñ·Ç³</t>
  </si>
  <si>
    <t>îñ³Ýëåáñï</t>
  </si>
  <si>
    <t>Ö³Ý³å³ñÑ³ÛÇÝ ïñ³Ýëåáñï</t>
  </si>
  <si>
    <t>ÊáÕáí³Ï³ß³ñ³ÛÇÝ ¨ ³ÛÉ ïñ³Ýëåáñï</t>
  </si>
  <si>
    <t>²ÛÉ µÝ³·³í³éÝ»ñ</t>
  </si>
  <si>
    <t>¼µáë³ßñçáõÃÛáõÝ</t>
  </si>
  <si>
    <t>îÝï»ë³Ï³Ý Ñ³ñ³µ»ñáõÃÛáõÝÝ»ñ (³ÛÉ ¹³ë»ñÇÝ ãå³ïÏ³ÝáÕ)</t>
  </si>
  <si>
    <t>Þðæ²Î²  ØÆæ²ì²ÚðÆ ä²Þîä²ÜàôÂÚàôÜ</t>
  </si>
  <si>
    <t>²Õµ³Ñ³ÝáõÙ</t>
  </si>
  <si>
    <t>Î»Õï³çñ»ñÇ Ñ»é³óáõÙ</t>
  </si>
  <si>
    <t>Þñç³Ï³ ÙÇç³í³ÛñÇ ³ÕïáïÙ³Ý ¹»Ù å³Ûù³ñ</t>
  </si>
  <si>
    <t>ú¹Ç ³ÕïáïÙ³Ý ¹»Ù å³Ûù³ñ</t>
  </si>
  <si>
    <t>Þñç³Ï³ ÙÇç³í³ÛñÇ å³ßïå³ÝáõÃÛáõÝ  (³ÛÉ ¹³ë»ñÇÝ ãå³ïÏ³ÝáÕ)</t>
  </si>
  <si>
    <t>´Ü²Î²ð²Ü²ÚÆÜ ÞÆÜ²ð²ðàôÂÚàôÜ ºì ÎàØàôÜ²È Ì²è²ÚàôÂÚàôÜÜºð</t>
  </si>
  <si>
    <t>´Ý³Ï³ñ³Ý³ÛÇÝ ßÇÝ³ñ³ñáõÃÛáõÝ</t>
  </si>
  <si>
    <t>öáÕáóÝ»ñÇ Éáõë³íáñáõÙ</t>
  </si>
  <si>
    <t>´Ý³Ï³ñ³Ý³ÛÇÝ ßÇÝ³ñ³ñáõÃÛ³Ý ¨ ÏáÙáõÝ³É Í³é³ÛáõÃÛáõÝÝ»ñÇ ·Íáí Ñ»ï³½áï³Ï³Ý ¨ Ý³Ë³·Í³ÛÇÝ ³ßË³ï³ÝùÝ»ñ</t>
  </si>
  <si>
    <t>´Ý³Ï³ñ³Ý³ÛÇÝ ßÇÝ³ñ³ñáõÃÛ³Ý ¨ ÏáÙáõÝ³É Í³é³ÛáõÃÛáõÝÝ»ñ  (³ÛÉ ¹³ë»ñÇÝ ãå³ïÏ³ÝáÕ)</t>
  </si>
  <si>
    <t>²èàÔæ²ä²ÐàôÂÚàôÜ</t>
  </si>
  <si>
    <t>´ÅßÏ³Ï³Ý ³åñ³ÝùÝ»ñ, ë³ñù»ñ ¨ ë³ñù³íáñáõÙÝ»ñ</t>
  </si>
  <si>
    <t>¸»Õ³·áñÍ³Ï³Ý ³åñ³ÝùÝ»ñ</t>
  </si>
  <si>
    <t>²éáÕç³å³ÑáõÃÛáõÝ (³ÛÉ ¹³ë»ñÇÝ ãå³ïÏ³ÝáÕ)</t>
  </si>
  <si>
    <t>²éáÕç³å³Ñ³Ï³Ý Ñ³ñ³ÏÇó Í³é³ÛáõÃÛáõÝÝ»ñ ¨ Íñ³·ñ»ñ</t>
  </si>
  <si>
    <t>Ð²Ü¶Æêî, ØÞ²ÎàôÚÂ ºì ÎðàÜ</t>
  </si>
  <si>
    <t>Ð³Ý·ëïÇ ¨ ëåáñïÇ Í³é³ÛáõÃÛáõÝÝ»ñ</t>
  </si>
  <si>
    <t>Øß³ÏáõÃ³ÛÇÝ Í³é³ÛáõÃÛáõÝÝ»ñ</t>
  </si>
  <si>
    <t>¶ñ³¹³ñ³ÝÝ»ñ</t>
  </si>
  <si>
    <t>Â³Ý·³ñ³ÝÝ»ñ ¨ óáõó³ëñ³ÑÝ»ñ</t>
  </si>
  <si>
    <t>Øß³ÏáõÛÃÇ ïÝ»ñ, ³ÏáõÙµÝ»ñ, Ï»ÝïñáÝÝ»ñ</t>
  </si>
  <si>
    <t>²ÛÉ Ùß³ÏáõÃ³ÛÇÝ Ï³½Ù³Ï»ñåáõÃÛáõÝÝ»ñ</t>
  </si>
  <si>
    <t>²ñí»ëï</t>
  </si>
  <si>
    <t>Ðáõß³ñÓ³ÝÝ»ñÇ ¨ Ùß³ÏáõÃ³ÛÇÝ ³ñÅ»ùÝ»ñÇ í»ñ³Ï³Ý·ÝáõÙ ¨ å³Ñå³ÝáõÙ</t>
  </si>
  <si>
    <t>ÎñáÝ³Ï³Ý ¨ Ñ³ë³ñ³Ï³Ï³Ý  ³ÛÉ Í³é³ÛáõÃÛáõÝÝ»ñ</t>
  </si>
  <si>
    <t>ÎñáÝ³Ï³Ý ¨ Ñ³ë³ñ³Ï³Ï³Ý ³ÛÉ Í³é³ÛáõÃÛáõÝÝ»ñ</t>
  </si>
  <si>
    <t>ÎðÂàôÂÚàôÜ</t>
  </si>
  <si>
    <t>Ü³Ë³¹åñáó³Ï³Ý ¨ ï³ññ³Ï³Ý ÁÝ¹Ñ³Ýáõñ ÏñÃáõÃÛáõÝ</t>
  </si>
  <si>
    <t>Ü³Ë³¹åñáó³Ï³Ý ÏñÃáõÃÛáõÝ</t>
  </si>
  <si>
    <t>î³ññ³Ï³Ý ÁÝ¹Ñ³Ýáõñ ÏñÃáõÃÛáõÝ</t>
  </si>
  <si>
    <t>ØÇçÝ³Ï³ñ· ÁÝ¹Ñ³Ýáõñ ÏñÃáõÃÛáõÝ</t>
  </si>
  <si>
    <t>ÐÇÙÝ³Ï³Ý ÁÝ¹Ñ³Ýáõñ ÏñÃáõÃÛáõÝ</t>
  </si>
  <si>
    <t>ØÇçÝ³Ï³ñ· (ÉñÇí)  ÁÝ¹Ñ³Ýáõñ ÏñÃáõÃÛáõÝ</t>
  </si>
  <si>
    <t>Àëï Ù³Ï³ñ¹³ÏÝ»ñÇ ã¹³ë³Ï³ñ·íáÕ ÏñÃáõÃÛáõÝ</t>
  </si>
  <si>
    <t>²ñï³¹åñáó³Ï³Ý ¹³ëïÇ³ñ³ÏáõÃÛáõÝ</t>
  </si>
  <si>
    <t>ÎñÃáõÃÛ³ÝÁ ïñ³Ù³¹ñíáÕ ûÅ³Ý¹³Ï Í³é³ÛáõÃÛáõÝÝ»ñ</t>
  </si>
  <si>
    <t>êàòÆ²È²Î²Ü ä²Þîä²ÜàôÂÚàôÜ</t>
  </si>
  <si>
    <t>Ð³ñ³½³ïÇÝ Ïáñóñ³Í ³ÝÓÇÝù</t>
  </si>
  <si>
    <t>ÀÝï³ÝÇùÇ ³Ý¹³ÙÝ»ñ ¨ ½³í³ÏÝ»ñ</t>
  </si>
  <si>
    <t>êáóÇ³É³Ï³Ý Ñ³ïáõÏ ³ñïáÝáõÃÛáõÝÝ»ñ (³ÛÉ ¹³ë»ñÇÝ ãå³ïÏ³ÝáÕ)</t>
  </si>
  <si>
    <t>êáóÇ³É³Ï³Ý å³ßïå³ÝáõÃÛáõÝ (³ÛÉ ¹³ë»ñÇÝ ãå³ïÏ³ÝáÕ)</t>
  </si>
  <si>
    <t>êáóÇ³É³Ï³Ý å³ßïå³ÝáõÃÛ³ÝÁ ïñ³Ù³¹ñíáÕ ûÅ³Ý¹³Ï Í³é³ÛáõÃÛáõÝÝ»ñ (³ÛÉ ¹³ë»ñÇÝ ãå³ïÏ³ÝáÕ)</t>
  </si>
  <si>
    <t>ÐÆØÜ²Î²Ü ´²ÄÆÜÜºðÆÜ â¸²êìàÔ ä²Ðàôêî²ÚÆÜ üàÜ¸ºð</t>
  </si>
  <si>
    <t>ÐÐ Ï³é³í³ñáõÃÛ³Ý ¨ Ñ³Ù³ÛÝùÝ»ñÇ å³Ñáõëï³ÛÇÝ ýáÝ¹</t>
  </si>
  <si>
    <t>ÐÐ Ñ³Ù³ÛÝùÝ»ñÇ å³Ñáõëï³ÛÇÝ ýáÝ¹</t>
  </si>
  <si>
    <t>´Ûáõç»ï³ÛÇÝ Í³Ëë»ñÇ ïÝï»ë³·Çï³Ï³Ý ¹³ë³Ï³ñ·Ù³Ý Ñá¹í³ÍÝ»ñÇ ³Ýí³ÝáõÙÝ»ñÁ</t>
  </si>
  <si>
    <t>NN</t>
  </si>
  <si>
    <t>x</t>
  </si>
  <si>
    <t>- ²ßË³ïáÕÝ»ñÇ ³ßË³ï³í³ñÓ»ñ ¨ Ñ³í»É³í×³ñÝ»ñ</t>
  </si>
  <si>
    <t>4111</t>
  </si>
  <si>
    <t>- ä³ñ·¨³ïñáõÙÝ»ñ, ¹ñ³Ù³Ï³Ý Ëñ³ËáõëáõÙÝ»ñ ¨ Ñ³ïáõÏ í×³ñÝ»ñ</t>
  </si>
  <si>
    <t>4112</t>
  </si>
  <si>
    <t>- ¾Ý»ñ·»ïÇÏ Í³é³ÛáõÃÛáõÝÝ»ñ</t>
  </si>
  <si>
    <t>4212</t>
  </si>
  <si>
    <t>- ÎáÙáõÝ³É Í³é³ÛáõÃÛáõÝÝ»ñ</t>
  </si>
  <si>
    <t>4213</t>
  </si>
  <si>
    <t>- Î³åÇ Í³é³ÛáõÃÛáõÝÝ»ñ</t>
  </si>
  <si>
    <t>4214</t>
  </si>
  <si>
    <t>- ²å³Ñáí³·ñ³Ï³Ý Í³Ëë»ñ</t>
  </si>
  <si>
    <t>4215</t>
  </si>
  <si>
    <t>- ¶áõÛùÇ ¨ ë³ñù³íáñáõÙÝ»ñÇ í³ñÓ³Ï³ÉáõÃÛáõÝ</t>
  </si>
  <si>
    <t>4216</t>
  </si>
  <si>
    <t>- Ü»ñùÇÝ ·áñÍáõÕáõÙÝ»ñ</t>
  </si>
  <si>
    <t>4221</t>
  </si>
  <si>
    <t>- Ð³Ù³Ï³ñ·ã³ÛÇÝ Í³é³ÛáõÃÛáõÝÝ»ñ</t>
  </si>
  <si>
    <t>4232</t>
  </si>
  <si>
    <t>4233</t>
  </si>
  <si>
    <t>- î»Õ»Ï³ïí³Ï³Ý Í³é³ÛáõÃÛáõÝÝ»ñ</t>
  </si>
  <si>
    <t>4234</t>
  </si>
  <si>
    <t>- Î³é³í³ñã³Ï³Ý Í³é³ÛáõÃÛáõÝÝ»ñ</t>
  </si>
  <si>
    <t>4235</t>
  </si>
  <si>
    <t>- ÀÝ¹Ñ³Ýáõñ µÝáõÛÃÇ ³ÛÉ Í³é³ÛáõÃÛáõÝÝ»ñ</t>
  </si>
  <si>
    <t>4239</t>
  </si>
  <si>
    <t>- Ø³ëÝ³·Çï³Ï³Ý Í³é³ÛáõÃÛáõÝÝ»ñ</t>
  </si>
  <si>
    <t>4241</t>
  </si>
  <si>
    <t>- Þ»Ýù»ñÇ ¨ Ï³éáõÛóÝ»ñÇ ÁÝÃ³óÇÏ Ýáñá·áõÙ ¨ å³Ñå³ÝáõÙ</t>
  </si>
  <si>
    <t>4251</t>
  </si>
  <si>
    <t>- Ø»ù»Ý³Ý»ñÇ ¨ ë³ñù³íáñáõÙÝ»ñÇ ÁÝÃ³óÇÏ Ýáñá·áõÙ ¨ å³Ñå³ÝáõÙ</t>
  </si>
  <si>
    <t>4252</t>
  </si>
  <si>
    <t>- ¶ñ³ë»ÝÛ³Ï³ÛÇÝ ÝÛáõÃ»ñ ¨ Ñ³·áõëï</t>
  </si>
  <si>
    <t>4261</t>
  </si>
  <si>
    <t>- îñ³Ýëåáñï³ÛÇÝ ÝÛáõÃ»ñ</t>
  </si>
  <si>
    <t>4264</t>
  </si>
  <si>
    <t>- Î»Ýó³Õ³ÛÇÝ ¨ Ñ³Ýñ³ÛÇÝ ëÝÝ¹Ç ÝÛáõÃ»ñ</t>
  </si>
  <si>
    <t>4267</t>
  </si>
  <si>
    <t>- Ð³ïáõÏ Ýå³ï³Ï³ÛÇÝ ³ÛÉ ÝÛáõÃ»ñ</t>
  </si>
  <si>
    <t>4269</t>
  </si>
  <si>
    <t>- êáõµëÇ¹Ç³Ý»ñ áã ýÇÝ³Ýë³Ï³Ý å»ï³Ï³Ý (Ñ³Ù³ÛÝù³ÛÇÝ) Ï³½Ù³Ï»ñåáõÃÛáõÝÝ»ñÇÝ</t>
  </si>
  <si>
    <t>4511</t>
  </si>
  <si>
    <t>4521</t>
  </si>
  <si>
    <t>- ÀÝÃ³óÇÏ ¹ñ³Ù³ßÝáñÑÝ»ñ å»ï³Ï³Ý ¨ Ñ³Ù³ÛÝùÝ»ñÇ  áã ³é¨ïñ³ÛÇÝ Ï³½Ù³Ï»ñåáõÃÛáõÝÝ»ñÇÝ</t>
  </si>
  <si>
    <t>4637</t>
  </si>
  <si>
    <t>- ÀÝÃ³óÇÏ ¹ñ³Ù³ßÝáñÑÝ»ñ å»ï³Ï³Ý ¨ Ñ³Ù³ÛÝù³ÛÇÝ  ³é¨ïñ³ÛÇÝ Ï³½Ù³Ï»ñåáõÃÛáõÝÝ»ñÇÝ</t>
  </si>
  <si>
    <t>4638</t>
  </si>
  <si>
    <t>- ²ÛÉ ÁÝÃ³óÇÏ ¹ñ³Ù³ßÝáñÑÝ»ñ</t>
  </si>
  <si>
    <t>4639</t>
  </si>
  <si>
    <t>- ´Ý³Ï³ñ³Ý³ÛÇÝ Ýå³ëïÝ»ñ µÛáõç»Çó</t>
  </si>
  <si>
    <t>4728</t>
  </si>
  <si>
    <t>- ²ÛÉ Ýå³ëïÝ»ñ µÛáõç»Çó</t>
  </si>
  <si>
    <t>4729</t>
  </si>
  <si>
    <t>- ÜíÇñ³ïíáõÃÛáõÝÝ»ñ ³ÛÉ ß³ÑáõÛÃ ãÑ»ï³åÝ¹áÕ Ï³½Ù³Ï»ñåáõÃÛáõÝÝ»ñÇÝ</t>
  </si>
  <si>
    <t>4819</t>
  </si>
  <si>
    <t>- ä³ñï³¹Çñ í×³ñÝ»ñ</t>
  </si>
  <si>
    <t>4823</t>
  </si>
  <si>
    <t>- ²ÛÉ Í³Ëë»ñ</t>
  </si>
  <si>
    <t>4861</t>
  </si>
  <si>
    <t>- ä³Ñáõëï³ÛÇÝ ÙÇçáóÝ»ñ</t>
  </si>
  <si>
    <t>4891</t>
  </si>
  <si>
    <t>- Þ»Ýù»ñÇ ¨ ßÇÝáõÃÛáõÝÝ»ñÇ Ï³éáõóáõÙ</t>
  </si>
  <si>
    <t>5112</t>
  </si>
  <si>
    <t>- Þ»Ýù»ñÇ ¨ ßÇÝáõÃÛáõÝÝ»ñÇ Ï³åÇï³É í»ñ³Ýáñá·áõÙ</t>
  </si>
  <si>
    <t>5113</t>
  </si>
  <si>
    <t>- îñ³Ýëåáñï³ÛÇÝ ë³ñù³íáñáõÙÝ»ñ</t>
  </si>
  <si>
    <t>5121</t>
  </si>
  <si>
    <t>- ì³ñã³Ï³Ý ë³ñù³íáñáõÙÝ»ñ</t>
  </si>
  <si>
    <t>5122</t>
  </si>
  <si>
    <t>- ²ÛÉ Ù»ù»Ý³Ý»ñ ¨ ë³ñù³íáñáõÙÝ»ñ</t>
  </si>
  <si>
    <t>5129</t>
  </si>
  <si>
    <t>- àã ÝÛáõÃ³Ï³Ý ÑÇÙÝ³Ï³Ý ÙÇçáóÝ»ñ</t>
  </si>
  <si>
    <t>5132</t>
  </si>
  <si>
    <t>5134</t>
  </si>
  <si>
    <t>²ÜÞ²ðÄ ¶àôÚøÆ Æð²òàôØÆò Øàôîøºð</t>
  </si>
  <si>
    <t>Þ²ðÄ²Î²Ü ¶àôÚøÆ Æð²òàôØÆò Øàôîøºð</t>
  </si>
  <si>
    <t>ÐàÔÆ Æð²òàôØÆò Øàôîøºð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</si>
  <si>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</si>
  <si>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 7</t>
  </si>
  <si>
    <t>8 </t>
  </si>
  <si>
    <t>9 </t>
  </si>
  <si>
    <t>ÀÜ¸²ØºÜÀ Ì²Êêºð</t>
  </si>
  <si>
    <t>ÀÜ¸Ð²Üàôð ´ÜàôÚÂÆ Ð²Üð²ÚÆÜ Ì²è²ÚàôÂÚàôÜÜºð</t>
  </si>
  <si>
    <t>úñ»Ýë¹Çñ ¨ ·áñÍ³¹Çñ  Ù³ñÙÇÝÝ»ñ, å»ï³Ï³Ý Ï³é³í³ñáõÙ, ýÇÝ³Ýë³Ï³Ý ¨ Ñ³ñÏ³µÛáõç»ï³ÛÇÝ Ñ³ñ³µ»ñáõÃÛáõÝÝ»ñ, ³ñï³ùÇÝ Ñ³ñ³µ»ñáõÃÛáõÝÝ»ñ</t>
  </si>
  <si>
    <t>1. Î³é³í³ñÙ³Ý Ù³ñÙÝÇ å³Ñå³ÝáõÙ</t>
  </si>
  <si>
    <t>- ²ßË³ï³Ï³½ÙÇ Ù³ëÝ³·Çï³Ï³Ý ½³ñ·³óÙ³Ý Í³é³ÛáõÃÛáõÝÝ»ñ</t>
  </si>
  <si>
    <t>2. ì³ñã³Ï³Ý ûµÛ»ÏïÝ»ñÇ Ï³éáõóáõÙ ¨ ÑÇÙÝ³Ýáñá·áõÙ</t>
  </si>
  <si>
    <t>1. ºñ¨³Ý ù³Õ³ùÇÝ ÙÇç³½·³ÛÇÝ í³ñÏ³ÝÇß ßÝáñÑ»Éáõ Í³é³ÛáõÃÛáõÝÝ»ñÇ ¹ÇÙ³ó í×³ñÙ³Ý Í³Ëë»ñ</t>
  </si>
  <si>
    <t>1. ø³Õ³ù³óÇ³Ï³Ý Ï³óáõÃÛ³Ý ³Ïï»ñÇ ·ñ³ÝóÙ³Ý Í³é³ÛáõÃÛ³Ý ·áñÍáõÝ»áõÃÛ³Ý Ï³½Ù³Ï»ñåáõÙ (å³ïíÇñ³Ïí³Í ÉÇ³½áñáõÃÛáõÝÝ»ñ)</t>
  </si>
  <si>
    <t>1. Ü³Ë³·Í³ÛÇÝ ³ßË³ï³ÝùÝ»ñ</t>
  </si>
  <si>
    <t>- Ü³Ë³·Í³Ñ»ï³½áï³Ï³Ý Í³Ëë»ñ</t>
  </si>
  <si>
    <t>1. ø³Õ³ù³óÇ³Ï³Ý å³ßïå³ÝáõÃÛ³ÝÝ ³ç³ÏóáõÃÛáõÝ</t>
  </si>
  <si>
    <t>1. ¼ÇÝ³å³ñïÝ»ñÇ Ñ³ßí³éÙ³Ý, ½áñ³ÏáãÇ, ½áñ³Ñ³í³ùÇ ¨ í³ñÅ³Ï³Ý Ñ³í³ùÝ»ñÇ Ï³½Ù³Ï»ñåÙ³ÝÝ ³ç³ÏóáõÃÛáõÝ</t>
  </si>
  <si>
    <t>1. Æñ³í³Ë³Ëï ßñçÇÏ ³é¨ïñÇ Ï»ïÁ Ï³Ù ïñ³Ýëåáñï³ÛÇÝ ÙÇçáóÁ Ñ³ïáõÏ ï³ñ³Íù ï»Õ³÷áËÙ³Ý ¨ å³Ñå³ÝÙ³Ý Í³é³ÛáõÃÛáõÝ</t>
  </si>
  <si>
    <t>2. ÆÝùÝ³Ï³Ù ï»Õ³¹ñí³Í ³é¨ïñÇ, Í³é³ÛáõÃÛáõÝÝ»ñÇ Ù³ïáõóÙ³Ý ûµÛ»ÏïÝ»ñÇ ³å³ÙáÝï³ÅÙ³Ý, ï»Õ³÷áËÙ³Ý ¨ å³Ñå³ÝÙ³Ý Í³é³ÛáõÃÛáõÝÝ»ñ</t>
  </si>
  <si>
    <t>1. àéá·Ù³Ý ó³ÝóÇ Ï³éáõóáõÙ ¨ í»ñ³Ýáñá·áõÙ</t>
  </si>
  <si>
    <t>1. ²ëý³Éï-µ»ïáÝÛ³  Í³ÍÏÇ í»ñ³Ýáñá·áõÙ ¨ å³Ñå³ÝáõÙ</t>
  </si>
  <si>
    <t>2. ²ëý³Éï-µ»ïáÝÛ³  Í³ÍÏÇ ÑÇÙÝ³Ýáñá·áõÙ</t>
  </si>
  <si>
    <t>3. º½ñ³ù³ñ»ñÇ í»ñ³Ýáñá·áõÙ</t>
  </si>
  <si>
    <t>4. Ð»Ý³å³ï»ñÇ í»ñ³Ýáñá·áõÙ</t>
  </si>
  <si>
    <t>5. Ð»ïÇáïÝ ³ÝóáõÙÝ»ñÇ Ï³éáõóáõÙ ¨ í»ñ³Ýáñá·áõÙ</t>
  </si>
  <si>
    <t>6. Î³Ùñç³ÛÇÝ Ï³éáõóí³ÍùÝ»ñÇ í»ñ³Ï³Ý·ÝáõÙ ¨ å³Ñå³ÝáõÙ</t>
  </si>
  <si>
    <t>8. Ø³ÛñáõÕÇÝ»ñÇ ¨ ÷áÕáóÝ»ñÇ í»ñ³Ï³éáõóáõÙ ¨ ÑÇÙÝ³Ýáñá·áõÙ</t>
  </si>
  <si>
    <t>9. öáÕáóÝ»ñÇ å³Ñå³ÝáõÙ »í ß³Ñ³·áñÍáõÙ</t>
  </si>
  <si>
    <t>10. ²íïáÏ³Û³Ý³ï»ÕÇ Ï³½Ù³Ï»ñåÙ³Ý Í³é³ÛáõÃÛáõÝ</t>
  </si>
  <si>
    <t>11. Â»ù³Ñ³ñÃ³ÏÝ»ñÇ Ï³éáõóáõÙ</t>
  </si>
  <si>
    <t>13. öáÕáóÝ»ñÇ, Ññ³å³ñ³ÏÝ»ñÇ ¨ ³Û·ÇÝ»ñÇ Ï³Ñ³íáñáõÙ</t>
  </si>
  <si>
    <t>14. Ö³Ý³å³ñÑ³ÛÇÝ »ñÃ¨»ÏáõÃÛ³Ý ³Ýíï³Ý·áõÃÛ³Ý ³å³ÑáíáõÙ ¨ ×³Ý³å³ñÑ³ïñ³Ýëåáñï³ÛÇÝ å³ï³Ñ³ñÝ»ñÇ Ï³ÝË³ñ·»ÉáõÙ (å³ïíÇñ³Ïí³Í ÉÇ³½áñáõÃÛáõÝÝ»ñ)</t>
  </si>
  <si>
    <t>1. ì»ñ»É³ÏÝ»ñÇ ÑÇÙÝ³Ýáñá·áõÙ</t>
  </si>
  <si>
    <t>2. ºñ¨³ÝÇ Ù»ïñáåáÉÇï»ÝÇ ³ßË³ï³ÝùÝ»ñÇ Ï³½Ù³Ï»ñåáõÙ (å³ïíÇñ³Ïí³Í ÉÇ³½áñáõÃÛáõÝÝ»ñ)</t>
  </si>
  <si>
    <t>3. ì»ñ·»ïÝÛ³ ¿É»Ïïñ³ïñ³Ýëåáñïáí áõÕ¨áñ³÷áË³¹ñÙ³Ý Í³é³ÛáõÃÛáõÝ</t>
  </si>
  <si>
    <t>6. ÊáÕáí³Ï³ß³ñ»ñÇ Ï³éáõóáõÙ ¨ í»ñ³Ï³éáõóáõÙ</t>
  </si>
  <si>
    <t>8. ºñ¨³ÝÇ Ù»ïñáåáÉÇï»ÝÇ »ÝÃ³Ï³éáõóí³ÍùÝ»ñÇ Ýáñá·áõÙ(å³ïíÇñ³Ïí³Í ÉÇ³½áñáõÃÛáõÝÝ»ñ)</t>
  </si>
  <si>
    <t>1. ¼µáë³ßñçáõÃÛ³Ý ½³ñ·³óáõÙ</t>
  </si>
  <si>
    <t>1. ¸ñáßÝ»ñÇ ï»Õ³¹ñáõÙ</t>
  </si>
  <si>
    <t>2. ²ç³ÏóáõÃÛáõÝ Ñ³Ù³ÛÝù³ÛÇÝ Ï³½Ù³Ï»ñåáõÃÛáõÝÝ»ñÇÝ ÑáõÕ³ñÏ³íáñáõÃÛáõÝÝ»ñÇ Ñ»ï Ï³åí³Í ³Ýí×³ñ Í³é³ÛáõÃÛáõÝÝ»ñÇ Ù³ïáõóÙ³Ý  ¨ ·»ñ»½Ù³Ý³ïÝ»ñÇ å³Ñå³ÝÙ³Ý Ñ³Ù³ñ</t>
  </si>
  <si>
    <t>3. Î³é³í³ñÙ³Ý ¨ ï»Õ»Ï³ïí³Ï³Ý ï»ËÝáÉá·Ç³Ý»ñÇ ½³ñ·³óáõÙ</t>
  </si>
  <si>
    <t>4. ²ç³ÏóáõÃÛáõÝ Ñ³Ù³ÛÝù³ÛÇÝ ¨ áã Ñ³Ù³ÛÝù³ÛÇÝ Ï³½Ù³Ï»ñåáõÃÛáõÝÝ»ñÇ Íñ³·ñ»ñÇÝ</t>
  </si>
  <si>
    <t>- ²ÛÉ Ï³åÇï³É ¹ñ³Ù³ßÝáñÑÝ»ñ</t>
  </si>
  <si>
    <t>4657</t>
  </si>
  <si>
    <t>5. àã ýÇÝ³Ýë³Ï³Ý ³ÏïÇíÝ»ñÇ ûï³ñáõÙÇó Ùáõïù»ñ</t>
  </si>
  <si>
    <t>6. îáÝ³Ï³Ý Ó¨³íáñáõÙ</t>
  </si>
  <si>
    <t>7. Ð³ï³Ï³·ÍÇ Ý³Ë³å³ïñ³ëïÙ³Ý ¨ Ï³½ÙÙ³Ý  ³ßË³ï³ÝùÝ»ñ</t>
  </si>
  <si>
    <t>- êáõµëÇ¹Ç³Ý»ñ áã  å»ï³Ï³Ý (áã Ñ³Ù³ÛÝù³ÛÇÝ) áã ýÇÝ³Ýë³Ï³Ý Ï³½Ù³Ï»ñåáõÃÛáõÝÝ»ñÇÝ</t>
  </si>
  <si>
    <t>8. Ü»ñ¹ñáõÙ³ÛÇÝ Íñ³·ñ»ñÇ Çñ³Ï³Ý³óáõÙ</t>
  </si>
  <si>
    <t>9. ä³ñï³¹Çñ í×³ñÝ»ñÇ ·³ÝÓÙ³Ý Í³é³ÛáõÃÛáõÝÝ»ñ</t>
  </si>
  <si>
    <t>10. ²é³ÝÓÝ³Ñ³ïáõÏ å³ÛÙ³ÝÝ»ñÇ Ï³ñÇù áõÝ»óáÕ ³ÝÓ³Ýó  Ñ³Ù³ñ Ù³ïã»ÉÇáõÃÛ³Ý ³å³ÑáíáõÙ</t>
  </si>
  <si>
    <t>11. îáÝ³í³×³éÝ»ñÇ Ï³½Ù³Ï»ñåáõÙ</t>
  </si>
  <si>
    <t>12. Ðñ³ï³å ÉáõÍáõÙ å³Ñ³ÝçáÕ ÁÝÃ³óÇÏ ³ßË³ï³ÝùÝ»ñÇ Çñ³Ï³Ý³óáõÙ</t>
  </si>
  <si>
    <t>1. ²Õµ³Ñ³ÝáõÃÛáõÝ ¨ ë³ÝÇï³ñ³Ï³Ý Ù³ùñáõÙ</t>
  </si>
  <si>
    <t>2. ²Õµ³ÙáõÕ»ñÇ ëå³ë³ñÏÙ³Ý ¨ ßÇÝ³ñ³ñ³Ï³Ý ³ÕµÇ ï»Õ³÷áËÙ³Ý Í³é³ÛáõÃÛáõÝÝ»ñ</t>
  </si>
  <si>
    <t>. §ºñ¨³ÝÇ ³Õµ³Ñ³ÝáõÃÛáõÝ ¨ ë³ÝÇï³ñ³Ï³Ý Ù³ùñáõÙ¦ Ñ³Ù³ÛÝù³ÛÇÝ ÑÇÙÝ³ñÏÇ å³Ñå³ÝÙ³Ý Í³Ëë»ñ</t>
  </si>
  <si>
    <t>1. æñ³Ñ»é³óÙ³Ý ÏáÙáõÝÇÏ³óÇáÝ ó³Ýó»ñÇ Ï³éáõóáõÙ</t>
  </si>
  <si>
    <t>1. ¶»ï»ñÇ ÑáõÝ»ñÇ Ù³ùñáõÙ</t>
  </si>
  <si>
    <t>1. Î³Ý³ã ï³ñ³ÍùÝ»ñÇ ÑÇÙÝáõÙ ¨ å³Ñå³ÝáõÙ</t>
  </si>
  <si>
    <t>3. Ð³ë³ñ³Ï³Ï³Ý ½áõ·³ñ³ÝÝ»ñÇ å³Ñå³ÝáõÙ ¨ í»ñ³Ýáñá·áõÙ</t>
  </si>
  <si>
    <t>4. Â³÷³éáÕ Ï»Ý¹³ÝÇÝ»ñÇ íÝ³ë³½»ñÍáõÙ</t>
  </si>
  <si>
    <t>1. Þ»Ýù»ñÇ ·»Õ³ñí»ëï³Ï³Ý Éáõë³íáñáõÙ</t>
  </si>
  <si>
    <t>2. ²ñï³ùÇÝ  Éáõë³íáñáõÃÛ³Ý ó³ÝóÇ ß³Ñ³·áñÍÙ³Ý ¨ å³Ñå³ÝÙ³Ý ³ßË³ï³ÝùÝ»ñ</t>
  </si>
  <si>
    <t>3. ì»ñ³Ï³éáõóÙ³Ý ¨ ½³ñ·³óÙ³Ý »íñáå³Ï³Ý µ³ÝÏÇ ³ç³ÏóáõÃÛ³Ùµ Çñ³Ï³Ý³óíáÕ §ºñ¨³ÝÇ ù³Õ³ù³ÛÇÝ Éáõë³íáñáõÃÛ³Ý¦ ¹ñ³Ù³ßÝáñÑ³ÛÇÝ Íñ³·Çñ (å³ïíÇñ³Ïí³Í ÉÇ³½áñáõÃÛáõÝÝ»ñ)</t>
  </si>
  <si>
    <t>1. Þ»Ýù»ñÇ ¨ ßÇÝáõÃÛáõÝÝ»ñÇ Ñ»ï³½áïÙ³Ý ³ßË³ï³ÝùÝ»ñ</t>
  </si>
  <si>
    <t>1. ´³½Ù³µÝ³Ï³ñ³Ý ß»Ýù»ñÇ Ñ³ñÃ ï³ÝÇùÝ»ñÇ í»ñ³Ýáñá·áõÙ</t>
  </si>
  <si>
    <t>2. ´³½Ù³µÝ³Ï³ñ³Ý ß»Ýù»ñÇ Ã»ù ï³ÝÇùÝ»ñÇ í»ñ³Ýáñá·áõÙ</t>
  </si>
  <si>
    <t>3. ´³Ï³ÛÇÝ ï³ñ³ÍùÝ»ñÇ ¨ Ë³Õ³Ññ³å³ñ³ÏÝ»ñÇ ÑÇÙÝ³Ýáñá·áõÙ áõ å³Ñå³ÝáõÙ</t>
  </si>
  <si>
    <t>4. ´³½Ù³µÝ³Ï³ñ³Ý ß»Ýù»ñÇ µ³ñ»Ï³ñ·Ù³Ý ³ÛÉ ³ßË³ï³ÝùÝ»ñ</t>
  </si>
  <si>
    <t>5. æñ³ÛÇÝ Ï³éáõÛóÝ»ñÇ ß³Ñ³·áñÍáõÙ ¨ å³Ñå³ÝáõÙ</t>
  </si>
  <si>
    <t>6. Î³Ãë³Û³ïÝ»ñÇ  ¨ ·áõÛù»ñÇ å³Ñå³ÝáõÙ</t>
  </si>
  <si>
    <t>7. ìÃ³ñ³ÛÇÝ å³ïß·³ÙµÝ»ñÇ Ýáñá·áõÙ</t>
  </si>
  <si>
    <t>1. ²éáÕç³å³Ñ³Ï³Ý Ï³½Ù³Ï»ñåáõÃÛáõÝÝ»ñÇ Ñ³Ù³ñ µÅßÏ³Ï³Ý ë³ñù³íáñáõÙÝ»ñÇ ¨ ·áõÛùÇ Ó»éùµ»ñáõÙ</t>
  </si>
  <si>
    <t>1. ²éáÕç³å³Ñ³Ï³Ý ûµÛ»ÏïÝ»ñÇ ÑÇÙÝ³Ýáñá·áõÙ</t>
  </si>
  <si>
    <t>2. ¸Åí³ñ³Ù³ïã»ÉÇ Ñ»ï³½áïáõÃÛáõÝÝ»ñÇ Çñ³Ï³Ý³óáõÙ</t>
  </si>
  <si>
    <t>1. êåáñï³ÛÇÝ ÙÇçáó³éáõÙÝ»ñÇ Ï³½Ù³Ï»ñåáõÙ</t>
  </si>
  <si>
    <t>2. Ð³Ý·ëïÇ ·áïÇÝ»ñÇ ¨ ½µáë³Û·ÇÝ»ñÇ Ï³éáõóáõÙ áõ å³Ñå³ÝáõÙ</t>
  </si>
  <si>
    <t>3. Ð»Í³Ýí³Ññ³å³ñ³ÏÇ ß³Ñ³·áñÍáõÙ</t>
  </si>
  <si>
    <t>4. êåáñï³ÛÇÝ ·áïÇÝ»ñÇ ¨ Ù³ñ½³Ï³Ý Ï»ÝïñáÝÝ»ñÇ Ï³éáõóáõÙ áõ å³Ñå³ÝáõÙ</t>
  </si>
  <si>
    <t>1. ¶ñ³¹³ñ³Ý³ÛÇÝ Í³é³ÛáõÃÛáõÝÝ»ñ</t>
  </si>
  <si>
    <t>2. ¶ñ³¹³ñ³ÝÝ»ñÇ Ñ³Ù³ñ ³ÝÑñ³Å»ßï ·áõÛùÇ Ó»éù µ»ñáõÙ</t>
  </si>
  <si>
    <t>1. Â³Ý·³ñ³Ý³ÛÇÝ Í³é³ÛáõÃÛáõÝÝ»ñ ¨ óáõó³Ñ³Ý¹»ëÝ»ñ</t>
  </si>
  <si>
    <t>2. Â³Ý·³ñ³ÝÝ»ñÇ Ýáñá·áõÙ</t>
  </si>
  <si>
    <t>1. Ð³Ù³ÛÝù³ÛÇÝ Ùß³ÏáõÛÃÇ ¨ ³½³ï Å³Ù³ÝóÇ Ï³½Ù³Ï»ñåáõÙ</t>
  </si>
  <si>
    <t>1. Øß³ÏáõÃ³ÛÇÝ ÙÇçáó³éáõÙÝ»ñÇ Çñ³Ï³Ý³óáõÙ</t>
  </si>
  <si>
    <t>2. Î»Ý¹³Ý³µ³Ý³Ï³Ý ³Û·áõ óáõó³¹ñáõÃÛáõÝÝ»ñ</t>
  </si>
  <si>
    <t>1. ºñ³Åßï³ñí»ëïÇ ¨  å³ñ³ñí»ëïÇ Ñ³Ù»ñ·Ý»ñ</t>
  </si>
  <si>
    <t>2. Â³ï»ñ³Ï³Ý Ý»ñÏ³Û³óáõÙÝ»ñ</t>
  </si>
  <si>
    <t>3. Â³ïñáÝÝ»ñÇ ÑÇÙÝ³Ýáñá·áõÙ</t>
  </si>
  <si>
    <t>1. Ðáõß³ñÓ³ÝÝ»ñÇ í»ñ³Ýáñá·áõÙ ¨ å³Ñå³ÝáõÙ</t>
  </si>
  <si>
    <t>1. ºñÇï³ë³ñ¹³Ï³Ý ÙÇçáó³éáõÙÝ»ñÇ Çñ³Ï³Ý³óáõÙ</t>
  </si>
  <si>
    <t>1. ²Ý¹³Ù³ÏóáõÃÛ³Ý í×³ñÝ»ñ</t>
  </si>
  <si>
    <t>1. Ü³Ë³¹åñáó³Ï³Ý  áõëáõóáõÙ</t>
  </si>
  <si>
    <t>2. Ü³Ë³¹åñáó³Ï³Ý áõëáõóÙ³Ý Ï³½Ù³Ï»ñåÙ³Ý Ñ³Ù³ñ ³ÝÑñ³Å»ßï ·áõÛùÇ Ó»éù µ»ñáõÙ</t>
  </si>
  <si>
    <t>3. Ü³Ë³¹åñáó³Ï³Ý ÏñÃáõÃÛáõÝ  (å³ïíÇñ³Ïí³Í ÉÇ³½áñáõÃÛáõÝÝ»ñ)</t>
  </si>
  <si>
    <t>1. Ð³Ýñ³ÏñÃ³Ï³Ý áõëáõóáõÙ</t>
  </si>
  <si>
    <t>1. ²ñï³¹åñáó³Ï³Ý ¹³ëïÇ³ñ³ÏáõÃÛáõÝ</t>
  </si>
  <si>
    <t>2. ²ñï³¹åñáó³Ï³Ý Ï³½Ù³Ï»ñåáõÃÛáõÝÝ»ñÇ Ñ³Ù³ñ ³ÝÑñ³Å»ßï ·áõÛùÇ Ó»éù µ»ñáõÙ</t>
  </si>
  <si>
    <t>3. §Ð³Ïáµ ÎáçáÛ³Ý¦ ÏñÃ³Ñ³Ù³ÉÇñ äà²Î-áõÙ ³ñï³¹åñáó³Ï³Ý ¹³ëïÇ³ñ³ÏáõÃÛ³Ý Ï³½Ù³Ï»ñåáõÙ (å³ïíÇñ³Ïí³Í ÉÇ³½áñáõÃÛáõÝÝ»ñ)</t>
  </si>
  <si>
    <t>4. ºñ³Åßï³Ï³Ý ¨ ³ñí»ëïÇ ¹åñáóÝ»ñáõÙ ³½·³ÛÇÝ É³ñ³ÛÇÝ ¨ ÷áÕ³ÛÇÝ Ýí³·³ñ³ÝÝ»ñÇ ·Íáí áõëáõóáõÙ</t>
  </si>
  <si>
    <t>5. ²ñï³¹åñáó³Ï³Ý Ï³½Ù³Ï»ñåáõÃÛáõÝÝ»ñÇ ÑÇÙÝ³Ýáñá·áõÙ ¨ í»ñ³Ýáñá·áõÙ</t>
  </si>
  <si>
    <t>6. ²ç³ÏóáõÃÛáõÝ ³ñï³¹åñáó³Ï³Ý Ï³½Ù³Ï»ñåáõÃÛáõÝÝ»ñÇÝ</t>
  </si>
  <si>
    <t>1. Ü³Ë³¹åñáó³Ï³Ý Ñ³ëï³ïáõÃÛáõÝÝ»ñÇ Ï³éáõóáõÙ ¨ í»ñ³Ýáñá·áõÙ</t>
  </si>
  <si>
    <t>2. ¸åñáó³Ï³ÝÝ»ñÇ ûÉÇÙåÇ³¹³Ý»ñÇ ¨ ³ÛÉ ÙÇçáó³éáõÙÝ»ñÇ Ï³½Ù³Ï»ñåáõÙ</t>
  </si>
  <si>
    <t>3. ²ï»ëï³íáñÙ³Ý ÙÇçáóáí áñ³Ï³íáñáõÙ ëï³ó³Í áõëáõóÇãÝ»ñÇÝ Ñ³í»É³í×³ñÝ»ñÇ ïñ³Ù³¹ñáõÙ (å³ïíÇñ³Ïí³Í ÉÇ³½áñáõÃÛáõÝÝ»ñ)</t>
  </si>
  <si>
    <t>4. Ð³Ýñ³ÏñÃ³Ï³Ý ÑÇÙÝ³Ï³Ý Íñ³·ñ»ñ Çñ³Ï³Ý³óÝáÕ áõëáõÙÝ³Ï³Ý Ñ³ëï³ïáõÃÛáõÝÝ»ñÇ Ñ»ñÃ³Ï³Ý ³ï»ëï³íáñÙ³Ý »ÝÃ³Ï³ áõëáõóÇãÝ»ñÇ í»ñ³å³ïñ³ëïáõÙ</t>
  </si>
  <si>
    <t>1. Ð³ñ³½³ï ãáõÝ»óáÕ ³ÝÓ³Ýó ÑáõÕ³ñÏ³íáñáõÃÛ³Ý Ï³½Ù³Ï»ñåáõÙ</t>
  </si>
  <si>
    <t>1. ºñ»Ë³ÛÇ Çñ³íáõÝùÝ»ñÇ ¨ ß³Ñ»ñÇ å³ßïå³ÝáõÃÛáõÝ</t>
  </si>
  <si>
    <t>2. ÀÝï³ÝÇùáõÙ »ñ»Ë³ÛÇ ³åñ»Éáõ Çñ³íáõÝùÇ ³å³ÑáíáõÙ</t>
  </si>
  <si>
    <t>3. Ð³ë³ñ³Ï³Ï³Ý Ï³½Ù³Ï»ñåáõÃÛáõÝÝ»ñÇÝ ³ç³ÏóáõÃÛáõÝ</t>
  </si>
  <si>
    <t>4. î³ñµ»ñ ëáóÇ³É³Ï³Ý ËÙµ»ñÇ Ñ³Ù³ñ ºñ¨³Ý Ñ³Ù³ÛÝùáõÙ áñ³ÏÛ³É ëáóÇ³É³Ï³Ý Í³é³ÛáõÃÛáõÝÝ»ñÇ Ï³½Ù³Ï»ñåáõÙ</t>
  </si>
  <si>
    <t>5. ´³½Ù³½³í³Ï, »ñÇï³ë³ñ¹ ¨ ³ÛÉ ËÙµ»ñÇÝ å³ïÏ³ÝáÕ ÁÝï³ÝÇùÝ»ñÇÝ ³ç³ÏóáõÃÛáõÝ</t>
  </si>
  <si>
    <t>6. Ð³Ûñ»Ý³¹³ñÓ ¨ ÷³Ëëï³Ï³Ý ÁÝï³ÝÇùÝ»ñÇÝ ³ç³ÏóáõÃÛáõÝ</t>
  </si>
  <si>
    <t>7. ²ñï³Ï³ñ· Çñ³íÇ×³ÏÝ»ñáõÙ ¨ ÝÙ³Ý³ïÇå ³ÛÉ ¹»åù»ñáõÙ ÏÛ³ÝùÇ ¹Åí³ñÇÝ Çñ³íÇ×³ÏÝ»ñáõÙ Ñ³ÛïÝí³Í ³ÝÓ³Ýó ¨ ÁÝï³ÝÇùÇÝ»ñÇÝ ³ç³ÏóáõÃÛáõÝ</t>
  </si>
  <si>
    <t>1. ä»ï³Ï³Ý ÑÇÙÝ³ñÏÝ»ñÇ ¨ Ï³½Ù³Ï»ñåáõÃÛáõÝÝ»ñÇ ³ßË³ïáÕÝ»ñÇ ëáóÇ³É³Ï³Ý ÷³Ã»Ãáí ³å³ÑáíáõÙ (å³ïíÇñ³Ïí³Í ÉÇ³½áñáõÃÛáõÝÝ»ñ)</t>
  </si>
  <si>
    <t>2. ²éáÕçáõÃÛ³Ý ³å³Ñáí³·ñáõÃÛáõÝ</t>
  </si>
  <si>
    <t>-Ð³ïÏ³óáõÙ å³Ñõëï³ÛÇÝ ýáÝ¹Çó ýáÝ¹³ÛÇÝ µÛáõç»</t>
  </si>
  <si>
    <t>Ðá¹í³-ÍÇ NN</t>
  </si>
  <si>
    <t xml:space="preserve">1.1 ¶áõÛù³ÛÇÝ Ñ³ñÏ»ñ ³Ýß³ñÅ ·áõÛùÇó (ïáÕ 1111 + ïáÕ 1112+ïáÕ1113), ³Û¹ ÃíáõÙ </t>
  </si>
  <si>
    <t>Ð³Ù³ÛÝùÇ í³ñãական ï³ñ³ÍùáõÙ, ë³ÑÙ³Ý³Ù»ñÓ µ³ñÓñÉ»éÝային Ñ³Ù³ÛÝùների í³ñչական ï³ñ³ÍùáõÙ, µ³ó³éությամբ ÙÇçå»ïական ¨ Ñ³Ýñ³å»ïական Ýß³Ý³­Ïության ³íïáÙá­µÇÉային ×³Ý³å³ñÑներÇ ÏáÕ»½ñáõÙ, Ë³ÝáõÃներáõÙ ¨ Ïñå³Ï»ñáõÙ Ñ»ÕáõÏ í³é»ÉÇùÇ, ë»ÕÙí³Í µÝ³Ï³Ý Ï³Ù Ñ»ÕáõÏացված Ý³íÃային ·³½երÇ í³×³éùÇ ÃáõÛÉïíության Ñ³Ù³ñ</t>
  </si>
  <si>
    <r>
      <t xml:space="preserve">2025 </t>
    </r>
    <r>
      <rPr>
        <b/>
        <sz val="10"/>
        <color theme="1"/>
        <rFont val="Sylfaen"/>
        <family val="1"/>
        <charset val="204"/>
      </rPr>
      <t>թվական</t>
    </r>
    <r>
      <rPr>
        <b/>
        <sz val="10"/>
        <color theme="1"/>
        <rFont val="Arial LatArm"/>
        <family val="2"/>
      </rPr>
      <t xml:space="preserve"> </t>
    </r>
    <r>
      <rPr>
        <b/>
        <sz val="10"/>
        <color theme="1"/>
        <rFont val="Sylfaen"/>
        <family val="1"/>
        <charset val="204"/>
      </rPr>
      <t>կանխատեսում</t>
    </r>
  </si>
  <si>
    <t>Պետության կողմից տեղական ինքնակառավարման մարմինների պատվիրակված լիազորությունների իրականացմն ծախսերի իրականացման համար պետական բյուջեից ստացվող միջոցներ</t>
  </si>
  <si>
    <t>²ÛÉ ï»Õ³Ï³Ý í×³ñÝ»ñ/ հուղարկավորության վճար/</t>
  </si>
  <si>
    <t xml:space="preserve">քաղաքական կուսակցություններ, հասարակական կազմակերպություններ, արհմիություններ, </t>
  </si>
  <si>
    <t xml:space="preserve"> - Ð³ïáõÏ Ýå³ï³Ï³ÛÇÝ ³ÛÉ ÝÛáõÃ»ñ</t>
  </si>
  <si>
    <t xml:space="preserve"> -Ø³ëÝ³·Çï³Ï³Ý Í³é³ÛáõÃÛáõÝÝ»ñ</t>
  </si>
  <si>
    <t xml:space="preserve"> - Ü³Ë³·Í³Ñ»ï³½áï³Ï³Ý Í³Ëë»ñ</t>
  </si>
  <si>
    <t>öñÏ³ñ³ñ³Ï³Ý Í³é³ÛáõÃÛáõÝ</t>
  </si>
  <si>
    <t>Ð³ë³ñ³Ï³Ï³Ý Ï³ñ·, ³Ýíï³Ý·áõÃÛáõÝ</t>
  </si>
  <si>
    <t>²ÛÉ í³ñÓ³ïñáõÃÛáõÝÝ»ñ</t>
  </si>
  <si>
    <t>îñ³ÝëåáñïÇ í³ñÓ³Ï³ÉáõÃÛáõÝ</t>
  </si>
  <si>
    <t>ï»Õ»Ï³ïí³Ï³Ý Í³é³ÛáõÃÛáõÝÝ»ñ</t>
  </si>
  <si>
    <t xml:space="preserve"> - ²ÛÉ Ýå³ëïÝ»ñ µÛáõç»Çó</t>
  </si>
  <si>
    <t>Բարձրագույն մասնագիտական կրթություն</t>
  </si>
  <si>
    <t xml:space="preserve">ÀÝ¹Ñ³Ýáõñ µÝáõÛÃÇ ³ÛÉ  Í³é³ÛáõÃÛáõÝÝ»ñ </t>
  </si>
  <si>
    <t xml:space="preserve"> - Համակարգչային ծառայություններ</t>
  </si>
  <si>
    <t>կապիտալ դրամաշնորհ</t>
  </si>
  <si>
    <t>Մոնտաժված սարքավորումներ</t>
  </si>
  <si>
    <t>Վարչական սարքավորումներ</t>
  </si>
  <si>
    <t>Աճեցվող ակտիվներ</t>
  </si>
  <si>
    <t xml:space="preserve"> -այլ նպաստներ բյուջեից</t>
  </si>
  <si>
    <t xml:space="preserve"> - Þ»Ýù»ñÇ ¨ ßÇÝáõÃÛáõÝÝ»ñÇ ձեռքբերում</t>
  </si>
  <si>
    <t xml:space="preserve"> -Հանգիստ, մշակույթ, կրոն</t>
  </si>
  <si>
    <t>Մոնտաժվող սարքավորումներ</t>
  </si>
  <si>
    <t>Միջազգային դրամաշնորհներ</t>
  </si>
  <si>
    <r>
      <t xml:space="preserve">2023 </t>
    </r>
    <r>
      <rPr>
        <b/>
        <sz val="10"/>
        <color theme="1"/>
        <rFont val="Sylfaen"/>
        <family val="1"/>
        <charset val="204"/>
      </rPr>
      <t>թվական</t>
    </r>
    <r>
      <rPr>
        <b/>
        <sz val="10"/>
        <color theme="1"/>
        <rFont val="Arial LatArm"/>
        <family val="2"/>
      </rPr>
      <t xml:space="preserve"> ճշտված</t>
    </r>
  </si>
  <si>
    <r>
      <t xml:space="preserve">2022 </t>
    </r>
    <r>
      <rPr>
        <b/>
        <sz val="10"/>
        <color theme="1"/>
        <rFont val="Sylfaen"/>
        <family val="1"/>
        <charset val="204"/>
      </rPr>
      <t>թվական</t>
    </r>
    <r>
      <rPr>
        <b/>
        <sz val="10"/>
        <color theme="1"/>
        <rFont val="Arial LatArm"/>
        <family val="2"/>
      </rPr>
      <t xml:space="preserve"> փաստացի</t>
    </r>
  </si>
  <si>
    <r>
      <t xml:space="preserve">2024 </t>
    </r>
    <r>
      <rPr>
        <b/>
        <sz val="10"/>
        <color theme="1"/>
        <rFont val="Sylfaen"/>
        <family val="1"/>
        <charset val="204"/>
      </rPr>
      <t>թվական կանխատեսում</t>
    </r>
  </si>
  <si>
    <r>
      <t xml:space="preserve">2026 </t>
    </r>
    <r>
      <rPr>
        <b/>
        <sz val="10"/>
        <color theme="1"/>
        <rFont val="Sylfaen"/>
        <family val="1"/>
        <charset val="204"/>
      </rPr>
      <t>թվական</t>
    </r>
    <r>
      <rPr>
        <b/>
        <sz val="10"/>
        <color theme="1"/>
        <rFont val="Arial LatArm"/>
        <family val="2"/>
      </rPr>
      <t xml:space="preserve"> </t>
    </r>
    <r>
      <rPr>
        <b/>
        <sz val="10"/>
        <color theme="1"/>
        <rFont val="Sylfaen"/>
        <family val="1"/>
        <charset val="204"/>
      </rPr>
      <t>կանխատեսում</t>
    </r>
  </si>
  <si>
    <t xml:space="preserve"> 2024թ․ կանխատեսված և 2023թ. հաստատված բյուջեի տարբերություն</t>
  </si>
  <si>
    <t>Ընդամենը</t>
  </si>
  <si>
    <t>այդ թվում</t>
  </si>
  <si>
    <t>Ծանոթություն</t>
  </si>
  <si>
    <t>2024թ կանխատեսված և 2023թ. հաստատված բյուջեի տարբերության վերաբերյալ հիմնավորումներ</t>
  </si>
  <si>
    <t>Հիմք՝ ՀՀ Հարկային օրենսգրք։ Կանխատեսումների ժամանակ հաշվի են առնվել  բազաների ճշտումները,նախորդ տարիների հարկերի գանձելիության մակարդակը, ապառքները և գերավճարները։ Անշարժ գույքի հարկի դրական տարբերությունը պայմանավորված է հարկի գումարի տոկոսային ավելացումով։</t>
  </si>
  <si>
    <t>«Տեղական տուրքերի և վճարների մասին» ՀՀ օրենք  
Համայնքի վարչական տարածքում տեղական տուրքերի բազայի գույքագրում և գնահատում</t>
  </si>
  <si>
    <t>«ՀՀ համայնքների բյուջեներին Ֆինանսական համահարթեցման մասին» ՀՀ օրենքով դոտացիաներ տրամադրելու նպատակով «ՀՀ  2023 թվականի պետական բյուջեի մասին»ՀՀ օրենքով նախատեսված հատկացումներ</t>
  </si>
  <si>
    <t xml:space="preserve">  «Հայաստանի Հանրապետության բյուջետային համակարգի մասին» օրենք,  «Տեղական տուրքերի և վճարների մասին»  օրենք, գործող և նոր կնքված պայմանագրեր, ապառքներ</t>
  </si>
  <si>
    <t>(Ñ³½³ñ ¹ñ³ÙÝ»ñáí)</t>
  </si>
  <si>
    <t>2022 փաստացի</t>
  </si>
  <si>
    <t xml:space="preserve">2023 հաստատված </t>
  </si>
  <si>
    <t xml:space="preserve">2024 թվական </t>
  </si>
  <si>
    <t xml:space="preserve"> 2024թ կանխատեսված և 2023թ. հաստատված բյուջեի տարբերություն</t>
  </si>
  <si>
    <t xml:space="preserve">2025 թվական </t>
  </si>
  <si>
    <t xml:space="preserve">2026 թվական </t>
  </si>
  <si>
    <t>2023թ կանխատեսված և 2022թ. հաստատված բյուջեի տարբերության վերաբերյալ հիմնավորումներ</t>
  </si>
  <si>
    <t>8010</t>
  </si>
  <si>
    <t>ÀÜ¸²ØºÜÀ`</t>
  </si>
  <si>
    <t/>
  </si>
  <si>
    <t>8100</t>
  </si>
  <si>
    <t>². ÜºðøÆÜ ²Ô´ÚàôðÜºð</t>
  </si>
  <si>
    <t>8110</t>
  </si>
  <si>
    <t>1. öàÊ²èàô ØÆæàòÜºð</t>
  </si>
  <si>
    <t>8120</t>
  </si>
  <si>
    <t>1.2. ì³ñÏ»ñ ¨ ÷áË³ïíáõÃÛáõÝÝ»ñ (ëï³óáõÙ ¨ Ù³ñáõÙ)</t>
  </si>
  <si>
    <t>8121</t>
  </si>
  <si>
    <t>1.2.1. ì³ñÏ»ñ</t>
  </si>
  <si>
    <t>8122</t>
  </si>
  <si>
    <t xml:space="preserve">  - í³ñÏ»ñÇ ëï³óáõÙ</t>
  </si>
  <si>
    <t>9112</t>
  </si>
  <si>
    <t>8124</t>
  </si>
  <si>
    <t>³ÛÉ ³ÕµÛáõñÝ»ñÇó</t>
  </si>
  <si>
    <t>8160</t>
  </si>
  <si>
    <t>2. üÆÜ²Üê²Î²Ü ²ÎîÆìÜºð</t>
  </si>
  <si>
    <t>8161</t>
  </si>
  <si>
    <t>2.1. ´³ÅÝ»ïáÙë»ñ ¨ Ï³åÇï³ÉáõÙ ³ÛÉ Ù³ëÝ³ÏóáõÃÛáõÝ</t>
  </si>
  <si>
    <t>8164</t>
  </si>
  <si>
    <t>´³ÅÝ»ïáÙë»ñÇ »í Ï³åÇï³ÉáõÙ ³ÛÉ Ù³ëÝ³ÏóáõÃÛ³Ý Ó»éù µ»ñáõÙ</t>
  </si>
  <si>
    <t>6213</t>
  </si>
  <si>
    <t>8190</t>
  </si>
  <si>
    <t>2.3. Ð³Ù³ÛÝùÇ µÛáõç»Ç ÙÇçáóÝ»ñÇ ï³ñ»ëÏ½µÇ ³½³ï  ÙÝ³óáñ¹Á`</t>
  </si>
  <si>
    <t>8191</t>
  </si>
  <si>
    <t>2.3.1. Ð³Ù³ÛÝùÇ µÛáõç»Ç í³ñã³Ï³Ý Ù³ëÇ ÙÇçáóÝ»ñÇ ï³ñ»ëÏ½µÇ ³½³ï ÙÝ³óáñ¹</t>
  </si>
  <si>
    <t>9320</t>
  </si>
  <si>
    <t>8192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</si>
  <si>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</t>
  </si>
  <si>
    <t>8193</t>
  </si>
  <si>
    <t>- »ÝÃ³Ï³ ¿ áõÕÕÙ³Ý Ñ³Ù³ÛÝùÇ µÛáõç»Ç ýáÝ¹³ÛÇÝ  Ù³ë</t>
  </si>
  <si>
    <t>8194</t>
  </si>
  <si>
    <t xml:space="preserve"> 2.3.2. Ð³Ù³ÛÝùÇ µÛáõç»Ç ýáÝ¹³ÛÇÝ Ù³ëÇ ÙÇçáóÝ»ñÇ ï³ñ»ëÏ½µÇ ÙÝ³óáñ¹</t>
  </si>
  <si>
    <t>9330</t>
  </si>
  <si>
    <t>8195</t>
  </si>
  <si>
    <t>- ³é³Ýó í³ñã³Ï³Ý Ù³ëÇ ÙÇçáóÝ»ñÇ ï³ñ»ëÏ½µÇ ³½³ï ÙÝ³óáñ¹Çó ýáÝ¹³ÛÇÝ  Ù³ë Ùáõïù³·ñÙ³Ý »ÝÃ³Ï³ ·áõÙ³ñÇ</t>
  </si>
  <si>
    <t>8196</t>
  </si>
  <si>
    <t>- í³ñã³Ï³Ý Ù³ëÇ ÙÇçáóÝ»ñÇ ï³ñ»ëÏ½µÇ ³½³ï ÙÝ³óáñ¹Çó ýáÝ¹³ÛÇÝ  Ù³ë Ùáõïù³·ñÙ³Ý »ÝÃ³Ï³ ·áõÙ³ñÁ</t>
  </si>
  <si>
    <t xml:space="preserve">ՀՀ ԿՈՏԱՅՔԻ ՄԱՐԶԻ ՉԱՐԵՆՑԱՎԱՆ ՀԱՄԱՅՆՔԻ 2024-2026ԹԹ ՄԻՋՆԱԺԱՄԿԵՏ ԾԱԽՍԵՐԻ ԾՐԱԳՐԵՐԻ ՊԱԿԱՑՈՒՐԴԻ (ԴԵՖԻՑԻՏԻ)  ՖԻՆԱՆՍԱՎՈՐՈՒՄԸ ԸՍՏ ԱՂԲՅՈՒՐՆԵՐԻ </t>
  </si>
  <si>
    <r>
      <rPr>
        <b/>
        <sz val="8"/>
        <rFont val="Arial Armenian"/>
        <family val="2"/>
      </rPr>
      <t xml:space="preserve">Հավելված  N 2 </t>
    </r>
    <r>
      <rPr>
        <sz val="8"/>
        <rFont val="Arial Armenian"/>
        <family val="2"/>
      </rPr>
      <t xml:space="preserve">
Չարենցավան համայնքի  ավագանու 
2023 թվականի——————————— - ի N — - Ա որոշման </t>
    </r>
  </si>
  <si>
    <t xml:space="preserve"> - Հատուկ նպատակային նյութեր</t>
  </si>
  <si>
    <t xml:space="preserve"> -îñ³ÝëåáñïÇ í³ñÓ³Ï³ÉáõÃÛáõÝ</t>
  </si>
  <si>
    <t xml:space="preserve"> - Գեոդեզիական քարտեզագրական Í³Ëë»ñ</t>
  </si>
  <si>
    <t>ÎñÃáõÃÛուն այլ դասերին չպատկանող</t>
  </si>
  <si>
    <t xml:space="preserve"> - Այլ մեենաներ և սարքավորումներ</t>
  </si>
  <si>
    <t>Պակա</t>
  </si>
  <si>
    <r>
      <t>Հավելված</t>
    </r>
    <r>
      <rPr>
        <b/>
        <sz val="11"/>
        <color theme="1"/>
        <rFont val="Arial LatArm"/>
        <family val="2"/>
      </rPr>
      <t xml:space="preserve"> N 8  </t>
    </r>
  </si>
  <si>
    <r>
      <t>ՀՀ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համայնքների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միջնաժամկետ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ծախսային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ծրագրերի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վարչական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և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ֆոնդային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մասերի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տարեկան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հատկացումները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ըստ</t>
    </r>
    <r>
      <rPr>
        <b/>
        <sz val="11"/>
        <color theme="1"/>
        <rFont val="Arial LatArm"/>
        <family val="2"/>
      </rPr>
      <t xml:space="preserve">` </t>
    </r>
    <r>
      <rPr>
        <b/>
        <sz val="11"/>
        <color theme="1"/>
        <rFont val="Sylfaen"/>
        <family val="1"/>
        <charset val="204"/>
      </rPr>
      <t>բյուջետային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ծախսերի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գործառական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դասակարգման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բաժինների</t>
    </r>
    <r>
      <rPr>
        <b/>
        <sz val="11"/>
        <color theme="1"/>
        <rFont val="Arial LatArm"/>
        <family val="2"/>
      </rPr>
      <t xml:space="preserve">, </t>
    </r>
    <r>
      <rPr>
        <b/>
        <sz val="11"/>
        <color theme="1"/>
        <rFont val="Sylfaen"/>
        <family val="1"/>
        <charset val="204"/>
      </rPr>
      <t>խմբերի</t>
    </r>
    <r>
      <rPr>
        <b/>
        <sz val="11"/>
        <color theme="1"/>
        <rFont val="Arial LatArm"/>
        <family val="2"/>
      </rPr>
      <t xml:space="preserve">, </t>
    </r>
    <r>
      <rPr>
        <b/>
        <sz val="11"/>
        <color theme="1"/>
        <rFont val="Sylfaen"/>
        <family val="1"/>
        <charset val="204"/>
      </rPr>
      <t>դասերի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և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տնտեսագիտական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դասակարգման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հոդվածների</t>
    </r>
  </si>
  <si>
    <r>
      <t xml:space="preserve"> (h</t>
    </r>
    <r>
      <rPr>
        <b/>
        <sz val="11"/>
        <color theme="1"/>
        <rFont val="Sylfaen"/>
        <family val="1"/>
        <charset val="204"/>
      </rPr>
      <t>ազար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դրամներով</t>
    </r>
    <r>
      <rPr>
        <b/>
        <sz val="11"/>
        <color theme="1"/>
        <rFont val="Arial LatArm"/>
        <family val="2"/>
      </rPr>
      <t>)</t>
    </r>
  </si>
  <si>
    <r>
      <t xml:space="preserve">2022 </t>
    </r>
    <r>
      <rPr>
        <b/>
        <sz val="11"/>
        <color theme="1"/>
        <rFont val="Sylfaen"/>
        <family val="1"/>
        <charset val="204"/>
      </rPr>
      <t>թվական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փաստացի</t>
    </r>
  </si>
  <si>
    <r>
      <t xml:space="preserve">2023 </t>
    </r>
    <r>
      <rPr>
        <b/>
        <sz val="11"/>
        <color theme="1"/>
        <rFont val="Sylfaen"/>
        <family val="1"/>
        <charset val="204"/>
      </rPr>
      <t>թվական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փաստացի</t>
    </r>
  </si>
  <si>
    <r>
      <t xml:space="preserve">2024 </t>
    </r>
    <r>
      <rPr>
        <b/>
        <sz val="11"/>
        <color theme="1"/>
        <rFont val="Sylfaen"/>
        <family val="1"/>
        <charset val="204"/>
      </rPr>
      <t>թվական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կանխատեսում</t>
    </r>
  </si>
  <si>
    <r>
      <t xml:space="preserve">2025 </t>
    </r>
    <r>
      <rPr>
        <b/>
        <sz val="11"/>
        <color theme="1"/>
        <rFont val="Sylfaen"/>
        <family val="1"/>
        <charset val="204"/>
      </rPr>
      <t>թվական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կանխատեսում</t>
    </r>
  </si>
  <si>
    <r>
      <t xml:space="preserve">2026 </t>
    </r>
    <r>
      <rPr>
        <b/>
        <sz val="11"/>
        <color theme="1"/>
        <rFont val="Sylfaen"/>
        <family val="1"/>
        <charset val="204"/>
      </rPr>
      <t>թվական</t>
    </r>
    <r>
      <rPr>
        <b/>
        <sz val="11"/>
        <color theme="1"/>
        <rFont val="Arial LatArm"/>
        <family val="2"/>
      </rPr>
      <t xml:space="preserve"> </t>
    </r>
    <r>
      <rPr>
        <b/>
        <sz val="11"/>
        <color theme="1"/>
        <rFont val="Sylfaen"/>
        <family val="1"/>
        <charset val="204"/>
      </rPr>
      <t>կանխատեսում</t>
    </r>
  </si>
  <si>
    <r>
      <t>3. §</t>
    </r>
    <r>
      <rPr>
        <b/>
        <i/>
        <sz val="11"/>
        <color theme="1"/>
        <rFont val="Sylfaen"/>
        <family val="1"/>
        <charset val="204"/>
      </rPr>
      <t>Համայնքներում</t>
    </r>
    <r>
      <rPr>
        <b/>
        <i/>
        <sz val="11"/>
        <color theme="1"/>
        <rFont val="Arial LatArm"/>
        <family val="2"/>
      </rPr>
      <t xml:space="preserve"> ¿Ý»ñ·³³ñ¹ÛáõÝ³í»ïáõÃÛ³Ý¦ Íñ³·ñÇ Ñ³Ù³ýÇÝ³Ýë³íáñáõÙ</t>
    </r>
  </si>
  <si>
    <r>
      <t>9. §</t>
    </r>
    <r>
      <rPr>
        <b/>
        <i/>
        <sz val="11"/>
        <color theme="1"/>
        <rFont val="Sylfaen"/>
        <family val="1"/>
        <charset val="204"/>
      </rPr>
      <t>Կ</t>
    </r>
    <r>
      <rPr>
        <b/>
        <i/>
        <sz val="11"/>
        <color theme="1"/>
        <rFont val="Arial LatArm"/>
        <family val="2"/>
      </rPr>
      <t>áßï Ã³÷áÝÝ»ñÇ Ï³é³í³ñÙ³Ý Íñ³·Çñ¦ Íñ³·ñÇ ßñç³Ý³ÏÝ»ñáõÙ Ù³ëÑ³ÝáõÙÝ»ñÇ ·Íáí Ù³ñáõÙÝ»ñÇ ïñ³Ù³¹ñáõÙ</t>
    </r>
  </si>
  <si>
    <r>
      <t xml:space="preserve">1. </t>
    </r>
    <r>
      <rPr>
        <b/>
        <i/>
        <sz val="11"/>
        <color theme="1"/>
        <rFont val="Sylfaen"/>
        <family val="1"/>
        <charset val="204"/>
      </rPr>
      <t>ս</t>
    </r>
    <r>
      <rPr>
        <b/>
        <i/>
        <sz val="11"/>
        <color theme="1"/>
        <rFont val="Arial LatArm"/>
        <family val="2"/>
      </rPr>
      <t>áóÇ³É³Ï³Ý å³ßïå³ÝáõÃÛ³Ý áÉáñïáõÙ Ý»ñ¹ñí³Í Ýáñ Ñ³Ù³Ï³ñ·Ç ß³ñáõÝ³Ï³Ï³Ý ½³ñ·³óáõÙ ª ³ñ¹ÛáõÝ³í»ï Ï³é³í³ñÙ³Ý Ýå³ï³Ïáí</t>
    </r>
  </si>
  <si>
    <t xml:space="preserve"> </t>
  </si>
  <si>
    <t>ՀՀ Չարենցավան համայնքի միջնաժամկետ ծախսային ծրագրի վարչական և ֆոնդային մասերի եկամուտները` ըստ ձևավորման աղբյուրների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</si>
</sst>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0"/>
    <numFmt numFmtId="167" formatCode="#,##0.0\ ;\(#,##0.0\)"/>
    <numFmt numFmtId="168" formatCode="#,##0.000_);\(#,##0.000\)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Sylfaen"/>
      <family val="1"/>
      <charset val="204"/>
    </font>
    <font>
      <sz val="10"/>
      <color theme="1"/>
      <name val="Arial LatArm"/>
      <family val="2"/>
    </font>
    <font>
      <b/>
      <sz val="10"/>
      <color theme="1"/>
      <name val="Arial LatArm"/>
      <family val="2"/>
    </font>
    <font>
      <b/>
      <sz val="10"/>
      <color theme="1"/>
      <name val="Sylfaen"/>
      <family val="1"/>
      <charset val="204"/>
    </font>
    <font>
      <b/>
      <i/>
      <sz val="10"/>
      <color theme="1"/>
      <name val="Arial LatArm"/>
      <family val="2"/>
    </font>
    <font>
      <sz val="10"/>
      <color theme="1"/>
      <name val="Arial Armenian"/>
      <family val="2"/>
    </font>
    <font>
      <sz val="10"/>
      <name val="Arial LatArm"/>
      <family val="2"/>
    </font>
    <font>
      <b/>
      <sz val="10"/>
      <name val="Arial LatArm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Arial Armenian"/>
      <family val="2"/>
    </font>
    <font>
      <sz val="7"/>
      <color theme="1"/>
      <name val="GHEA Grapalat"/>
      <family val="3"/>
      <charset val="204"/>
    </font>
    <font>
      <sz val="8"/>
      <name val="Arial Armenian"/>
      <family val="2"/>
    </font>
    <font>
      <b/>
      <sz val="8"/>
      <name val="Arial Armenian"/>
      <family val="2"/>
    </font>
    <font>
      <b/>
      <sz val="10"/>
      <name val="Arial Armenian"/>
      <family val="2"/>
    </font>
    <font>
      <sz val="7"/>
      <name val="Arial LatArm"/>
      <family val="2"/>
    </font>
    <font>
      <b/>
      <i/>
      <sz val="7"/>
      <name val="Arial LatArm"/>
      <family val="2"/>
    </font>
    <font>
      <i/>
      <sz val="7"/>
      <name val="Arial LatArm"/>
      <family val="2"/>
    </font>
    <font>
      <b/>
      <sz val="11"/>
      <color theme="1"/>
      <name val="Sylfaen"/>
      <family val="1"/>
      <charset val="204"/>
    </font>
    <font>
      <b/>
      <sz val="11"/>
      <color theme="1"/>
      <name val="Arial LatArm"/>
      <family val="2"/>
    </font>
    <font>
      <b/>
      <sz val="11"/>
      <name val="Arial LatArm"/>
      <family val="2"/>
    </font>
    <font>
      <b/>
      <i/>
      <sz val="11"/>
      <color theme="1"/>
      <name val="Arial LatArm"/>
      <family val="2"/>
    </font>
    <font>
      <b/>
      <i/>
      <sz val="11"/>
      <color theme="1"/>
      <name val="Sylfaen"/>
      <family val="1"/>
      <charset val="204"/>
    </font>
    <font>
      <b/>
      <sz val="12"/>
      <color theme="1"/>
      <name val="Calibri"/>
      <family val="2"/>
      <scheme val="minor"/>
    </font>
    <font>
      <b/>
      <sz val="14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" fontId="7" fillId="0" borderId="13" applyFill="0" applyProtection="0">
      <alignment horizontal="right" vertical="center"/>
    </xf>
    <xf numFmtId="0" fontId="7" fillId="0" borderId="13" applyNumberFormat="0" applyFill="0" applyProtection="0">
      <alignment horizontal="left" vertical="center" wrapText="1"/>
    </xf>
    <xf numFmtId="0" fontId="7" fillId="0" borderId="13" applyNumberFormat="0" applyFill="0" applyProtection="0">
      <alignment horizontal="center" vertical="center"/>
    </xf>
  </cellStyleXfs>
  <cellXfs count="216">
    <xf numFmtId="0" fontId="0" fillId="0" borderId="0" xfId="0"/>
    <xf numFmtId="0" fontId="9" fillId="2" borderId="0" xfId="0" applyNumberFormat="1" applyFont="1" applyFill="1"/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10" fillId="2" borderId="0" xfId="0" applyNumberFormat="1" applyFont="1" applyFill="1"/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vertical="center" wrapText="1"/>
    </xf>
    <xf numFmtId="165" fontId="9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horizontal="right" vertical="center"/>
    </xf>
    <xf numFmtId="165" fontId="9" fillId="2" borderId="1" xfId="0" applyNumberFormat="1" applyFont="1" applyFill="1" applyBorder="1"/>
    <xf numFmtId="0" fontId="1" fillId="2" borderId="1" xfId="0" applyNumberFormat="1" applyFont="1" applyFill="1" applyBorder="1" applyAlignment="1">
      <alignment vertical="center" wrapText="1"/>
    </xf>
    <xf numFmtId="0" fontId="9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horizontal="right" vertical="center"/>
    </xf>
    <xf numFmtId="0" fontId="9" fillId="2" borderId="0" xfId="0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0" fontId="8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horizontal="right" vertical="center"/>
    </xf>
    <xf numFmtId="2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11" fillId="2" borderId="0" xfId="0" applyNumberFormat="1" applyFont="1" applyFill="1" applyAlignment="1">
      <alignment horizontal="center"/>
    </xf>
    <xf numFmtId="0" fontId="8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right" vertical="center"/>
    </xf>
    <xf numFmtId="165" fontId="8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left" vertical="center" indent="3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9" fillId="2" borderId="0" xfId="0" applyNumberFormat="1" applyFont="1" applyFill="1" applyAlignment="1">
      <alignment wrapText="1"/>
    </xf>
    <xf numFmtId="0" fontId="13" fillId="0" borderId="8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wrapText="1"/>
    </xf>
    <xf numFmtId="0" fontId="9" fillId="2" borderId="1" xfId="0" applyNumberFormat="1" applyFont="1" applyFill="1" applyBorder="1" applyAlignment="1">
      <alignment vertical="center" wrapText="1"/>
    </xf>
    <xf numFmtId="164" fontId="14" fillId="2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167" fontId="0" fillId="0" borderId="0" xfId="0" applyNumberFormat="1" applyAlignment="1">
      <alignment horizontal="right" vertical="top"/>
    </xf>
    <xf numFmtId="167" fontId="0" fillId="0" borderId="0" xfId="0" applyNumberFormat="1" applyAlignment="1">
      <alignment horizontal="center" vertical="top"/>
    </xf>
    <xf numFmtId="167" fontId="0" fillId="0" borderId="0" xfId="0" applyNumberFormat="1" applyAlignment="1">
      <alignment vertical="top"/>
    </xf>
    <xf numFmtId="167" fontId="15" fillId="0" borderId="0" xfId="0" applyNumberFormat="1" applyFont="1" applyAlignment="1">
      <alignment horizontal="right" vertical="top" wrapText="1"/>
    </xf>
    <xf numFmtId="0" fontId="13" fillId="0" borderId="0" xfId="0" applyFont="1"/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left" vertical="top" wrapText="1"/>
    </xf>
    <xf numFmtId="167" fontId="18" fillId="0" borderId="0" xfId="0" applyNumberFormat="1" applyFont="1" applyAlignment="1">
      <alignment horizontal="right" vertical="top"/>
    </xf>
    <xf numFmtId="167" fontId="13" fillId="0" borderId="0" xfId="0" applyNumberFormat="1" applyFont="1" applyAlignment="1">
      <alignment horizontal="right" vertical="top"/>
    </xf>
    <xf numFmtId="167" fontId="18" fillId="0" borderId="0" xfId="0" applyNumberFormat="1" applyFont="1" applyAlignment="1">
      <alignment horizontal="righ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67" fontId="18" fillId="0" borderId="1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164" fontId="18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68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67" fontId="18" fillId="2" borderId="1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167" fontId="18" fillId="0" borderId="2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167" fontId="13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167" fontId="0" fillId="0" borderId="1" xfId="0" applyNumberFormat="1" applyBorder="1" applyAlignment="1">
      <alignment horizontal="right" vertical="top"/>
    </xf>
    <xf numFmtId="0" fontId="0" fillId="0" borderId="1" xfId="0" applyBorder="1"/>
    <xf numFmtId="0" fontId="12" fillId="2" borderId="0" xfId="0" applyFont="1" applyFill="1"/>
    <xf numFmtId="0" fontId="21" fillId="2" borderId="0" xfId="0" applyNumberFormat="1" applyFont="1" applyFill="1" applyAlignment="1">
      <alignment vertical="center"/>
    </xf>
    <xf numFmtId="0" fontId="12" fillId="2" borderId="0" xfId="0" applyNumberFormat="1" applyFont="1" applyFill="1" applyAlignment="1"/>
    <xf numFmtId="1" fontId="12" fillId="2" borderId="0" xfId="0" applyNumberFormat="1" applyFont="1" applyFill="1" applyAlignment="1"/>
    <xf numFmtId="165" fontId="12" fillId="2" borderId="0" xfId="0" applyNumberFormat="1" applyFont="1" applyFill="1" applyAlignment="1"/>
    <xf numFmtId="0" fontId="22" fillId="2" borderId="0" xfId="0" applyNumberFormat="1" applyFont="1" applyFill="1" applyAlignment="1">
      <alignment vertical="center"/>
    </xf>
    <xf numFmtId="0" fontId="12" fillId="2" borderId="0" xfId="0" applyNumberFormat="1" applyFont="1" applyFill="1"/>
    <xf numFmtId="165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3" fillId="2" borderId="6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165" fontId="22" fillId="2" borderId="1" xfId="0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vertical="center" wrapText="1"/>
    </xf>
    <xf numFmtId="164" fontId="22" fillId="2" borderId="1" xfId="0" applyNumberFormat="1" applyFont="1" applyFill="1" applyBorder="1" applyAlignment="1">
      <alignment horizontal="center" vertical="center"/>
    </xf>
    <xf numFmtId="165" fontId="24" fillId="2" borderId="1" xfId="0" applyNumberFormat="1" applyFont="1" applyFill="1" applyBorder="1" applyAlignment="1">
      <alignment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/>
    </xf>
    <xf numFmtId="167" fontId="23" fillId="2" borderId="1" xfId="0" applyNumberFormat="1" applyFont="1" applyFill="1" applyBorder="1" applyAlignment="1">
      <alignment horizontal="left" vertical="center" wrapText="1"/>
    </xf>
    <xf numFmtId="0" fontId="22" fillId="2" borderId="0" xfId="0" applyNumberFormat="1" applyFont="1" applyFill="1" applyAlignment="1">
      <alignment horizontal="right" vertical="center"/>
    </xf>
    <xf numFmtId="1" fontId="12" fillId="2" borderId="0" xfId="0" applyNumberFormat="1" applyFont="1" applyFill="1"/>
    <xf numFmtId="165" fontId="12" fillId="2" borderId="0" xfId="0" applyNumberFormat="1" applyFont="1" applyFill="1"/>
    <xf numFmtId="0" fontId="12" fillId="2" borderId="0" xfId="0" applyNumberFormat="1" applyFont="1" applyFill="1" applyAlignment="1">
      <alignment horizontal="center"/>
    </xf>
    <xf numFmtId="165" fontId="12" fillId="2" borderId="0" xfId="0" applyNumberFormat="1" applyFont="1" applyFill="1" applyAlignment="1">
      <alignment horizontal="center"/>
    </xf>
    <xf numFmtId="0" fontId="22" fillId="2" borderId="1" xfId="0" applyNumberFormat="1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26" fillId="2" borderId="0" xfId="0" applyNumberFormat="1" applyFont="1" applyFill="1" applyAlignment="1"/>
    <xf numFmtId="1" fontId="26" fillId="2" borderId="0" xfId="0" applyNumberFormat="1" applyFont="1" applyFill="1" applyAlignment="1"/>
    <xf numFmtId="165" fontId="26" fillId="2" borderId="0" xfId="0" applyNumberFormat="1" applyFont="1" applyFill="1" applyAlignment="1"/>
    <xf numFmtId="0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/>
    </xf>
    <xf numFmtId="165" fontId="2" fillId="2" borderId="4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165" fontId="7" fillId="2" borderId="2" xfId="0" applyNumberFormat="1" applyFont="1" applyFill="1" applyBorder="1" applyAlignment="1">
      <alignment horizontal="right" vertical="center"/>
    </xf>
    <xf numFmtId="165" fontId="7" fillId="2" borderId="4" xfId="0" applyNumberFormat="1" applyFont="1" applyFill="1" applyBorder="1" applyAlignment="1">
      <alignment horizontal="right" vertical="center"/>
    </xf>
    <xf numFmtId="165" fontId="7" fillId="2" borderId="3" xfId="0" applyNumberFormat="1" applyFont="1" applyFill="1" applyBorder="1" applyAlignment="1">
      <alignment horizontal="right" vertical="center"/>
    </xf>
    <xf numFmtId="0" fontId="2" fillId="2" borderId="4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wrapText="1"/>
    </xf>
    <xf numFmtId="0" fontId="9" fillId="2" borderId="4" xfId="0" applyNumberFormat="1" applyFont="1" applyFill="1" applyBorder="1" applyAlignment="1">
      <alignment horizontal="center" wrapText="1"/>
    </xf>
    <xf numFmtId="0" fontId="9" fillId="2" borderId="3" xfId="0" applyNumberFormat="1" applyFont="1" applyFill="1" applyBorder="1" applyAlignment="1">
      <alignment horizontal="center" wrapText="1"/>
    </xf>
    <xf numFmtId="165" fontId="3" fillId="2" borderId="2" xfId="0" applyNumberFormat="1" applyFont="1" applyFill="1" applyBorder="1" applyAlignment="1">
      <alignment horizontal="right" vertical="center"/>
    </xf>
    <xf numFmtId="165" fontId="3" fillId="2" borderId="3" xfId="0" applyNumberFormat="1" applyFont="1" applyFill="1" applyBorder="1" applyAlignment="1">
      <alignment horizontal="right" vertical="center"/>
    </xf>
    <xf numFmtId="165" fontId="8" fillId="2" borderId="2" xfId="0" applyNumberFormat="1" applyFont="1" applyFill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right" vertical="center"/>
    </xf>
    <xf numFmtId="165" fontId="3" fillId="2" borderId="1" xfId="0" applyNumberFormat="1" applyFont="1" applyFill="1" applyBorder="1" applyAlignment="1">
      <alignment horizontal="right" vertical="center"/>
    </xf>
    <xf numFmtId="165" fontId="8" fillId="2" borderId="1" xfId="0" applyNumberFormat="1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>
      <alignment horizontal="right" vertical="center"/>
    </xf>
    <xf numFmtId="0" fontId="27" fillId="2" borderId="0" xfId="0" applyNumberFormat="1" applyFont="1" applyFill="1" applyAlignment="1">
      <alignment horizontal="center" vertical="center"/>
    </xf>
    <xf numFmtId="165" fontId="2" fillId="2" borderId="1" xfId="0" applyNumberFormat="1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horizontal="right" vertical="center"/>
    </xf>
    <xf numFmtId="167" fontId="15" fillId="0" borderId="0" xfId="0" applyNumberFormat="1" applyFont="1" applyAlignment="1">
      <alignment horizontal="right" vertical="top" wrapText="1"/>
    </xf>
    <xf numFmtId="0" fontId="17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7" fontId="18" fillId="0" borderId="11" xfId="0" applyNumberFormat="1" applyFont="1" applyBorder="1" applyAlignment="1">
      <alignment horizontal="center" vertical="center"/>
    </xf>
    <xf numFmtId="167" fontId="18" fillId="0" borderId="11" xfId="0" applyNumberFormat="1" applyFont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/>
    </xf>
    <xf numFmtId="0" fontId="22" fillId="2" borderId="5" xfId="0" applyNumberFormat="1" applyFont="1" applyFill="1" applyBorder="1" applyAlignment="1">
      <alignment horizontal="center" vertical="center"/>
    </xf>
    <xf numFmtId="0" fontId="22" fillId="2" borderId="7" xfId="0" applyNumberFormat="1" applyFont="1" applyFill="1" applyBorder="1" applyAlignment="1">
      <alignment horizontal="center" vertical="center"/>
    </xf>
    <xf numFmtId="0" fontId="22" fillId="2" borderId="6" xfId="0" applyNumberFormat="1" applyFont="1" applyFill="1" applyBorder="1" applyAlignment="1">
      <alignment horizontal="center" vertical="center"/>
    </xf>
    <xf numFmtId="165" fontId="22" fillId="2" borderId="1" xfId="0" applyNumberFormat="1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>
      <alignment horizontal="center" vertical="center" wrapText="1"/>
    </xf>
  </cellXfs>
  <cellStyles count="4">
    <cellStyle name="cntr_arm10_Bord_900" xfId="3"/>
    <cellStyle name="left_arm10_BordWW_900" xfId="2"/>
    <cellStyle name="Normal" xfId="0" builtinId="0"/>
    <cellStyle name="rgt_arm14_Money_900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2"/>
  <sheetViews>
    <sheetView topLeftCell="B1" zoomScale="80" zoomScaleNormal="80" workbookViewId="0">
      <pane xSplit="2" ySplit="9" topLeftCell="O124" activePane="bottomRight" state="frozen"/>
      <selection activeCell="B1" sqref="B1"/>
      <selection pane="topRight" activeCell="G1" sqref="G1"/>
      <selection pane="bottomLeft" activeCell="B10" sqref="B10"/>
      <selection pane="bottomRight" activeCell="B125" sqref="B125"/>
    </sheetView>
  </sheetViews>
  <sheetFormatPr defaultColWidth="9.140625" defaultRowHeight="12.75" x14ac:dyDescent="0.2"/>
  <cols>
    <col min="1" max="1" width="6.5703125" style="1" customWidth="1"/>
    <col min="2" max="2" width="46.85546875" style="1" customWidth="1"/>
    <col min="3" max="3" width="6" style="1" customWidth="1"/>
    <col min="4" max="4" width="14.28515625" style="28" customWidth="1"/>
    <col min="5" max="5" width="15.140625" style="28" customWidth="1"/>
    <col min="6" max="6" width="15" style="27" customWidth="1"/>
    <col min="7" max="7" width="15.140625" style="27" customWidth="1"/>
    <col min="8" max="8" width="17.42578125" style="40" customWidth="1"/>
    <col min="9" max="9" width="15.85546875" style="27" customWidth="1"/>
    <col min="10" max="10" width="14.42578125" style="27" customWidth="1"/>
    <col min="11" max="11" width="15.5703125" style="40" customWidth="1"/>
    <col min="12" max="12" width="14.28515625" style="27" customWidth="1"/>
    <col min="13" max="13" width="15" style="27" customWidth="1"/>
    <col min="14" max="14" width="15.85546875" style="27" customWidth="1"/>
    <col min="15" max="15" width="16.42578125" style="27" customWidth="1"/>
    <col min="16" max="16" width="14.42578125" style="27" customWidth="1"/>
    <col min="17" max="17" width="16.5703125" style="40" customWidth="1"/>
    <col min="18" max="18" width="13.140625" style="27" customWidth="1"/>
    <col min="19" max="19" width="15.5703125" style="27" customWidth="1"/>
    <col min="20" max="20" width="18.140625" style="40" customWidth="1"/>
    <col min="21" max="21" width="15.85546875" style="27" customWidth="1"/>
    <col min="22" max="22" width="24.7109375" style="76" customWidth="1"/>
    <col min="23" max="23" width="14.85546875" style="1" customWidth="1"/>
    <col min="24" max="16384" width="9.140625" style="1"/>
  </cols>
  <sheetData>
    <row r="1" spans="1:22" ht="15" x14ac:dyDescent="0.2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</row>
    <row r="2" spans="1:22" ht="19.5" x14ac:dyDescent="0.2">
      <c r="A2" s="195" t="s">
        <v>492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spans="1:22" ht="18" customHeight="1" thickBot="1" x14ac:dyDescent="0.25">
      <c r="A3" s="194" t="s">
        <v>1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</row>
    <row r="4" spans="1:22" ht="27.75" customHeight="1" x14ac:dyDescent="0.2">
      <c r="A4" s="189" t="s">
        <v>2</v>
      </c>
      <c r="B4" s="187" t="s">
        <v>3</v>
      </c>
      <c r="C4" s="189" t="s">
        <v>384</v>
      </c>
      <c r="D4" s="165" t="s">
        <v>413</v>
      </c>
      <c r="E4" s="165"/>
      <c r="F4" s="165"/>
      <c r="G4" s="165" t="s">
        <v>412</v>
      </c>
      <c r="H4" s="165"/>
      <c r="I4" s="165"/>
      <c r="J4" s="165" t="s">
        <v>414</v>
      </c>
      <c r="K4" s="165"/>
      <c r="L4" s="165"/>
      <c r="M4" s="186" t="s">
        <v>416</v>
      </c>
      <c r="N4" s="186"/>
      <c r="O4" s="186"/>
      <c r="P4" s="165" t="s">
        <v>387</v>
      </c>
      <c r="Q4" s="165"/>
      <c r="R4" s="165"/>
      <c r="S4" s="165" t="s">
        <v>415</v>
      </c>
      <c r="T4" s="165"/>
      <c r="U4" s="165"/>
      <c r="V4" s="77" t="s">
        <v>419</v>
      </c>
    </row>
    <row r="5" spans="1:22" ht="27.75" customHeight="1" x14ac:dyDescent="0.2">
      <c r="A5" s="189"/>
      <c r="B5" s="187"/>
      <c r="C5" s="189"/>
      <c r="D5" s="190" t="s">
        <v>5</v>
      </c>
      <c r="E5" s="187" t="s">
        <v>6</v>
      </c>
      <c r="F5" s="187"/>
      <c r="G5" s="187" t="s">
        <v>5</v>
      </c>
      <c r="H5" s="187" t="s">
        <v>6</v>
      </c>
      <c r="I5" s="187"/>
      <c r="J5" s="187" t="s">
        <v>5</v>
      </c>
      <c r="K5" s="187" t="s">
        <v>6</v>
      </c>
      <c r="L5" s="187"/>
      <c r="M5" s="187" t="s">
        <v>417</v>
      </c>
      <c r="N5" s="188" t="s">
        <v>418</v>
      </c>
      <c r="O5" s="169"/>
      <c r="P5" s="166" t="s">
        <v>5</v>
      </c>
      <c r="Q5" s="168" t="s">
        <v>6</v>
      </c>
      <c r="R5" s="169"/>
      <c r="S5" s="166" t="s">
        <v>5</v>
      </c>
      <c r="T5" s="168" t="s">
        <v>6</v>
      </c>
      <c r="U5" s="169"/>
      <c r="V5" s="164" t="s">
        <v>420</v>
      </c>
    </row>
    <row r="6" spans="1:22" ht="27.75" customHeight="1" x14ac:dyDescent="0.2">
      <c r="A6" s="189"/>
      <c r="B6" s="187"/>
      <c r="C6" s="189"/>
      <c r="D6" s="190"/>
      <c r="E6" s="2" t="s">
        <v>7</v>
      </c>
      <c r="F6" s="3" t="s">
        <v>8</v>
      </c>
      <c r="G6" s="187"/>
      <c r="H6" s="32" t="s">
        <v>7</v>
      </c>
      <c r="I6" s="3" t="s">
        <v>8</v>
      </c>
      <c r="J6" s="187"/>
      <c r="K6" s="32" t="s">
        <v>7</v>
      </c>
      <c r="L6" s="53" t="s">
        <v>8</v>
      </c>
      <c r="M6" s="187"/>
      <c r="N6" s="74" t="s">
        <v>7</v>
      </c>
      <c r="O6" s="57" t="s">
        <v>8</v>
      </c>
      <c r="P6" s="167"/>
      <c r="Q6" s="32" t="s">
        <v>7</v>
      </c>
      <c r="R6" s="57" t="s">
        <v>8</v>
      </c>
      <c r="S6" s="167"/>
      <c r="T6" s="32" t="s">
        <v>7</v>
      </c>
      <c r="U6" s="57" t="s">
        <v>8</v>
      </c>
      <c r="V6" s="164"/>
    </row>
    <row r="7" spans="1:22" s="5" customFormat="1" x14ac:dyDescent="0.2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4">
        <v>18</v>
      </c>
      <c r="S7" s="4">
        <v>19</v>
      </c>
      <c r="T7" s="4">
        <v>20</v>
      </c>
      <c r="U7" s="4">
        <v>21</v>
      </c>
      <c r="V7" s="4">
        <v>22</v>
      </c>
    </row>
    <row r="8" spans="1:22" x14ac:dyDescent="0.2">
      <c r="A8" s="6">
        <v>1000</v>
      </c>
      <c r="B8" s="7" t="s">
        <v>9</v>
      </c>
      <c r="C8" s="6"/>
      <c r="D8" s="8">
        <f>E8+F8</f>
        <v>1373858.601</v>
      </c>
      <c r="E8" s="8">
        <f>E10+E54+E81</f>
        <v>1363808.281</v>
      </c>
      <c r="F8" s="8">
        <f>F54</f>
        <v>10050.32</v>
      </c>
      <c r="G8" s="8">
        <f>H8+I8</f>
        <v>1494511.1000000003</v>
      </c>
      <c r="H8" s="64">
        <f>H10+H54+H81</f>
        <v>1489793.0000000002</v>
      </c>
      <c r="I8" s="8">
        <f>I54</f>
        <v>4718.1000000000004</v>
      </c>
      <c r="J8" s="48">
        <f>K8+L8</f>
        <v>2170460.5999999996</v>
      </c>
      <c r="K8" s="67">
        <f t="shared" ref="K8" si="0">K10+K54+K81</f>
        <v>1871460.5999999999</v>
      </c>
      <c r="L8" s="67">
        <f>L77</f>
        <v>299000</v>
      </c>
      <c r="M8" s="64">
        <f>J8-G8</f>
        <v>675949.4999999993</v>
      </c>
      <c r="N8" s="64">
        <f t="shared" ref="N8:O8" si="1">K8-H8</f>
        <v>381667.59999999963</v>
      </c>
      <c r="O8" s="64">
        <f t="shared" si="1"/>
        <v>294281.90000000002</v>
      </c>
      <c r="P8" s="23">
        <f>Q8+R8</f>
        <v>2148608.2999999998</v>
      </c>
      <c r="Q8" s="67">
        <f t="shared" ref="Q8" si="2">Q10+Q54+Q81</f>
        <v>1869608.2999999998</v>
      </c>
      <c r="R8" s="64">
        <f>R77</f>
        <v>279000</v>
      </c>
      <c r="S8" s="23">
        <f>T8+U8</f>
        <v>2214608.2999999998</v>
      </c>
      <c r="T8" s="67">
        <f t="shared" ref="T8" si="3">T10+T54+T81</f>
        <v>1869608.2999999998</v>
      </c>
      <c r="U8" s="64">
        <f>U54+U81</f>
        <v>345000</v>
      </c>
      <c r="V8" s="78"/>
    </row>
    <row r="9" spans="1:22" x14ac:dyDescent="0.2">
      <c r="A9" s="9"/>
      <c r="B9" s="10" t="s">
        <v>6</v>
      </c>
      <c r="C9" s="9"/>
      <c r="D9" s="12"/>
      <c r="E9" s="12"/>
      <c r="F9" s="9"/>
      <c r="G9" s="9"/>
      <c r="H9" s="31"/>
      <c r="I9" s="9"/>
      <c r="J9" s="45"/>
      <c r="K9" s="52"/>
      <c r="L9" s="45"/>
      <c r="M9" s="64">
        <f t="shared" ref="M9:M72" si="4">J9-G9</f>
        <v>0</v>
      </c>
      <c r="N9" s="23">
        <f t="shared" ref="N9:N72" si="5">K9-H9</f>
        <v>0</v>
      </c>
      <c r="O9" s="56"/>
      <c r="P9" s="56"/>
      <c r="Q9" s="52"/>
      <c r="R9" s="56"/>
      <c r="S9" s="56"/>
      <c r="T9" s="52"/>
      <c r="U9" s="56"/>
      <c r="V9" s="78"/>
    </row>
    <row r="10" spans="1:22" ht="38.25" x14ac:dyDescent="0.2">
      <c r="A10" s="6">
        <v>1100</v>
      </c>
      <c r="B10" s="7" t="s">
        <v>10</v>
      </c>
      <c r="C10" s="6">
        <v>7100</v>
      </c>
      <c r="D10" s="13">
        <f>E10</f>
        <v>307366.495</v>
      </c>
      <c r="E10" s="8">
        <f>E12+E17+E20+E41</f>
        <v>307366.495</v>
      </c>
      <c r="F10" s="6" t="s">
        <v>11</v>
      </c>
      <c r="G10" s="13">
        <f>G12+G17+G20+G41</f>
        <v>341522.9</v>
      </c>
      <c r="H10" s="33">
        <f>H12+H17+H20+H41</f>
        <v>341522.9</v>
      </c>
      <c r="I10" s="6" t="s">
        <v>12</v>
      </c>
      <c r="J10" s="50">
        <f t="shared" ref="J10:K10" si="6">J12+J17+J20+J41</f>
        <v>552004.9</v>
      </c>
      <c r="K10" s="33">
        <f t="shared" si="6"/>
        <v>552004.9</v>
      </c>
      <c r="L10" s="47" t="s">
        <v>12</v>
      </c>
      <c r="M10" s="64">
        <f t="shared" si="4"/>
        <v>210482</v>
      </c>
      <c r="N10" s="23">
        <f t="shared" si="5"/>
        <v>210482</v>
      </c>
      <c r="O10" s="58"/>
      <c r="P10" s="60">
        <f t="shared" ref="P10:Q10" si="7">P12+P17+P20+P41</f>
        <v>552004.9</v>
      </c>
      <c r="Q10" s="33">
        <f t="shared" si="7"/>
        <v>552004.9</v>
      </c>
      <c r="R10" s="58" t="s">
        <v>12</v>
      </c>
      <c r="S10" s="60">
        <f t="shared" ref="S10:T10" si="8">S12+S17+S20+S41</f>
        <v>552004.9</v>
      </c>
      <c r="T10" s="33">
        <f t="shared" si="8"/>
        <v>552004.9</v>
      </c>
      <c r="U10" s="58" t="s">
        <v>12</v>
      </c>
      <c r="V10" s="177" t="s">
        <v>421</v>
      </c>
    </row>
    <row r="11" spans="1:22" x14ac:dyDescent="0.2">
      <c r="A11" s="9"/>
      <c r="B11" s="10" t="s">
        <v>6</v>
      </c>
      <c r="C11" s="9"/>
      <c r="D11" s="12"/>
      <c r="E11" s="12"/>
      <c r="F11" s="9"/>
      <c r="G11" s="15"/>
      <c r="H11" s="31"/>
      <c r="I11" s="9"/>
      <c r="J11" s="15"/>
      <c r="K11" s="52"/>
      <c r="L11" s="45"/>
      <c r="M11" s="64">
        <f t="shared" si="4"/>
        <v>0</v>
      </c>
      <c r="N11" s="23">
        <f t="shared" si="5"/>
        <v>0</v>
      </c>
      <c r="O11" s="56"/>
      <c r="P11" s="15"/>
      <c r="Q11" s="52"/>
      <c r="R11" s="56"/>
      <c r="S11" s="15"/>
      <c r="T11" s="52"/>
      <c r="U11" s="56"/>
      <c r="V11" s="178"/>
    </row>
    <row r="12" spans="1:22" ht="25.5" x14ac:dyDescent="0.2">
      <c r="A12" s="6">
        <v>1110</v>
      </c>
      <c r="B12" s="7" t="s">
        <v>385</v>
      </c>
      <c r="C12" s="6">
        <v>7131</v>
      </c>
      <c r="D12" s="13">
        <f>E12</f>
        <v>102327.514</v>
      </c>
      <c r="E12" s="60">
        <f>E14+E15+E16</f>
        <v>102327.514</v>
      </c>
      <c r="F12" s="6" t="s">
        <v>12</v>
      </c>
      <c r="G12" s="13">
        <f>G14+G15+G16</f>
        <v>134762</v>
      </c>
      <c r="H12" s="34">
        <f>H14+H15+H16</f>
        <v>134762</v>
      </c>
      <c r="I12" s="6" t="s">
        <v>12</v>
      </c>
      <c r="J12" s="50">
        <f t="shared" ref="J12:K12" si="9">J14+J15+J16</f>
        <v>315880</v>
      </c>
      <c r="K12" s="61">
        <f t="shared" si="9"/>
        <v>315880</v>
      </c>
      <c r="L12" s="47" t="s">
        <v>12</v>
      </c>
      <c r="M12" s="64">
        <f t="shared" si="4"/>
        <v>181118</v>
      </c>
      <c r="N12" s="23">
        <f t="shared" si="5"/>
        <v>181118</v>
      </c>
      <c r="O12" s="58"/>
      <c r="P12" s="60">
        <f t="shared" ref="P12:Q12" si="10">P14+P15+P16</f>
        <v>315880</v>
      </c>
      <c r="Q12" s="61">
        <f t="shared" si="10"/>
        <v>315880</v>
      </c>
      <c r="R12" s="58" t="s">
        <v>12</v>
      </c>
      <c r="S12" s="60">
        <f t="shared" ref="S12:T12" si="11">S14+S15+S16</f>
        <v>315880</v>
      </c>
      <c r="T12" s="61">
        <f t="shared" si="11"/>
        <v>315880</v>
      </c>
      <c r="U12" s="58" t="s">
        <v>12</v>
      </c>
      <c r="V12" s="178"/>
    </row>
    <row r="13" spans="1:22" x14ac:dyDescent="0.2">
      <c r="A13" s="9"/>
      <c r="B13" s="10" t="s">
        <v>6</v>
      </c>
      <c r="C13" s="9"/>
      <c r="D13" s="12"/>
      <c r="E13" s="12"/>
      <c r="F13" s="9"/>
      <c r="G13" s="9"/>
      <c r="H13" s="31"/>
      <c r="I13" s="9"/>
      <c r="J13" s="45"/>
      <c r="K13" s="52"/>
      <c r="L13" s="45"/>
      <c r="M13" s="64">
        <f t="shared" si="4"/>
        <v>0</v>
      </c>
      <c r="N13" s="23">
        <f t="shared" si="5"/>
        <v>0</v>
      </c>
      <c r="O13" s="56"/>
      <c r="P13" s="56"/>
      <c r="Q13" s="52"/>
      <c r="R13" s="56"/>
      <c r="S13" s="56"/>
      <c r="T13" s="52"/>
      <c r="U13" s="56"/>
      <c r="V13" s="178"/>
    </row>
    <row r="14" spans="1:22" ht="38.25" x14ac:dyDescent="0.2">
      <c r="A14" s="9">
        <v>1111</v>
      </c>
      <c r="B14" s="10" t="s">
        <v>13</v>
      </c>
      <c r="C14" s="9"/>
      <c r="D14" s="11">
        <f>E14</f>
        <v>5847.3050000000003</v>
      </c>
      <c r="E14" s="12">
        <v>5847.3050000000003</v>
      </c>
      <c r="F14" s="9" t="s">
        <v>12</v>
      </c>
      <c r="G14" s="44">
        <f>H14</f>
        <v>17900</v>
      </c>
      <c r="H14" s="35">
        <v>17900</v>
      </c>
      <c r="I14" s="9" t="s">
        <v>12</v>
      </c>
      <c r="J14" s="54">
        <f t="shared" ref="J14" si="12">K14</f>
        <v>152930</v>
      </c>
      <c r="K14" s="63">
        <v>152930</v>
      </c>
      <c r="L14" s="45" t="s">
        <v>12</v>
      </c>
      <c r="M14" s="64">
        <f t="shared" si="4"/>
        <v>135030</v>
      </c>
      <c r="N14" s="23">
        <f t="shared" si="5"/>
        <v>135030</v>
      </c>
      <c r="O14" s="56" t="s">
        <v>491</v>
      </c>
      <c r="P14" s="63">
        <f t="shared" ref="P14:P16" si="13">Q14</f>
        <v>152930</v>
      </c>
      <c r="Q14" s="63">
        <v>152930</v>
      </c>
      <c r="R14" s="56" t="s">
        <v>12</v>
      </c>
      <c r="S14" s="63">
        <f t="shared" ref="S14:S16" si="14">T14</f>
        <v>152930</v>
      </c>
      <c r="T14" s="63">
        <v>152930</v>
      </c>
      <c r="U14" s="56" t="s">
        <v>12</v>
      </c>
      <c r="V14" s="178"/>
    </row>
    <row r="15" spans="1:22" ht="25.5" x14ac:dyDescent="0.2">
      <c r="A15" s="9">
        <v>1112</v>
      </c>
      <c r="B15" s="10" t="s">
        <v>14</v>
      </c>
      <c r="C15" s="9"/>
      <c r="D15" s="11">
        <f>E15</f>
        <v>6563.78</v>
      </c>
      <c r="E15" s="12">
        <v>6563.78</v>
      </c>
      <c r="F15" s="9" t="s">
        <v>12</v>
      </c>
      <c r="G15" s="44">
        <f>H15</f>
        <v>24500</v>
      </c>
      <c r="H15" s="35">
        <v>24500</v>
      </c>
      <c r="I15" s="9" t="s">
        <v>12</v>
      </c>
      <c r="J15" s="54">
        <f t="shared" ref="J15" si="15">K15</f>
        <v>24500</v>
      </c>
      <c r="K15" s="63">
        <v>24500</v>
      </c>
      <c r="L15" s="45" t="s">
        <v>12</v>
      </c>
      <c r="M15" s="64">
        <f t="shared" si="4"/>
        <v>0</v>
      </c>
      <c r="N15" s="23">
        <f t="shared" si="5"/>
        <v>0</v>
      </c>
      <c r="O15" s="56"/>
      <c r="P15" s="63">
        <f t="shared" si="13"/>
        <v>24500</v>
      </c>
      <c r="Q15" s="63">
        <v>24500</v>
      </c>
      <c r="R15" s="56" t="s">
        <v>12</v>
      </c>
      <c r="S15" s="63">
        <f t="shared" si="14"/>
        <v>24500</v>
      </c>
      <c r="T15" s="63">
        <v>24500</v>
      </c>
      <c r="U15" s="56" t="s">
        <v>12</v>
      </c>
      <c r="V15" s="178"/>
    </row>
    <row r="16" spans="1:22" ht="18" customHeight="1" x14ac:dyDescent="0.2">
      <c r="A16" s="9">
        <v>1113</v>
      </c>
      <c r="B16" s="41" t="s">
        <v>15</v>
      </c>
      <c r="C16" s="9"/>
      <c r="D16" s="11">
        <f>E16</f>
        <v>89916.429000000004</v>
      </c>
      <c r="E16" s="12">
        <v>89916.429000000004</v>
      </c>
      <c r="F16" s="9" t="s">
        <v>12</v>
      </c>
      <c r="G16" s="44">
        <f>H16</f>
        <v>92362</v>
      </c>
      <c r="H16" s="35">
        <v>92362</v>
      </c>
      <c r="I16" s="9" t="s">
        <v>12</v>
      </c>
      <c r="J16" s="54">
        <f t="shared" ref="J16" si="16">K16</f>
        <v>138450</v>
      </c>
      <c r="K16" s="63">
        <v>138450</v>
      </c>
      <c r="L16" s="45" t="s">
        <v>12</v>
      </c>
      <c r="M16" s="64">
        <f t="shared" si="4"/>
        <v>46088</v>
      </c>
      <c r="N16" s="23">
        <f t="shared" si="5"/>
        <v>46088</v>
      </c>
      <c r="O16" s="56"/>
      <c r="P16" s="63">
        <f t="shared" si="13"/>
        <v>138450</v>
      </c>
      <c r="Q16" s="63">
        <v>138450</v>
      </c>
      <c r="R16" s="56" t="s">
        <v>12</v>
      </c>
      <c r="S16" s="63">
        <f t="shared" si="14"/>
        <v>138450</v>
      </c>
      <c r="T16" s="63">
        <v>138450</v>
      </c>
      <c r="U16" s="56" t="s">
        <v>12</v>
      </c>
      <c r="V16" s="179"/>
    </row>
    <row r="17" spans="1:22" x14ac:dyDescent="0.2">
      <c r="A17" s="6">
        <v>1120</v>
      </c>
      <c r="B17" s="7" t="s">
        <v>16</v>
      </c>
      <c r="C17" s="6">
        <v>7136</v>
      </c>
      <c r="D17" s="13">
        <f>E17</f>
        <v>182354.50099999999</v>
      </c>
      <c r="E17" s="13">
        <f t="shared" ref="E17:I17" si="17">E19</f>
        <v>182354.50099999999</v>
      </c>
      <c r="F17" s="56" t="s">
        <v>12</v>
      </c>
      <c r="G17" s="13">
        <f t="shared" si="17"/>
        <v>183940.9</v>
      </c>
      <c r="H17" s="34">
        <f t="shared" si="17"/>
        <v>183940.9</v>
      </c>
      <c r="I17" s="13" t="str">
        <f t="shared" si="17"/>
        <v>X </v>
      </c>
      <c r="J17" s="50">
        <f t="shared" ref="J17:R17" si="18">J19</f>
        <v>212314.9</v>
      </c>
      <c r="K17" s="61">
        <f t="shared" si="18"/>
        <v>212314.9</v>
      </c>
      <c r="L17" s="50" t="str">
        <f t="shared" si="18"/>
        <v>X </v>
      </c>
      <c r="M17" s="64">
        <f t="shared" si="4"/>
        <v>28374</v>
      </c>
      <c r="N17" s="23">
        <f t="shared" si="5"/>
        <v>28374</v>
      </c>
      <c r="O17" s="60"/>
      <c r="P17" s="60">
        <f t="shared" si="18"/>
        <v>212314.9</v>
      </c>
      <c r="Q17" s="61">
        <f t="shared" si="18"/>
        <v>212314.9</v>
      </c>
      <c r="R17" s="60" t="str">
        <f t="shared" si="18"/>
        <v>X </v>
      </c>
      <c r="S17" s="60">
        <f t="shared" ref="S17:U17" si="19">S19</f>
        <v>212314.9</v>
      </c>
      <c r="T17" s="61">
        <f t="shared" si="19"/>
        <v>212314.9</v>
      </c>
      <c r="U17" s="60" t="str">
        <f t="shared" si="19"/>
        <v>X </v>
      </c>
      <c r="V17" s="78"/>
    </row>
    <row r="18" spans="1:22" x14ac:dyDescent="0.2">
      <c r="A18" s="9"/>
      <c r="B18" s="10" t="s">
        <v>6</v>
      </c>
      <c r="C18" s="9"/>
      <c r="D18" s="12"/>
      <c r="E18" s="12"/>
      <c r="F18" s="9"/>
      <c r="G18" s="9"/>
      <c r="H18" s="31"/>
      <c r="I18" s="9"/>
      <c r="J18" s="45"/>
      <c r="K18" s="52"/>
      <c r="L18" s="45"/>
      <c r="M18" s="64">
        <f t="shared" si="4"/>
        <v>0</v>
      </c>
      <c r="N18" s="23">
        <f t="shared" si="5"/>
        <v>0</v>
      </c>
      <c r="O18" s="56"/>
      <c r="P18" s="56"/>
      <c r="Q18" s="52"/>
      <c r="R18" s="56"/>
      <c r="S18" s="56"/>
      <c r="T18" s="52"/>
      <c r="U18" s="56"/>
      <c r="V18" s="78"/>
    </row>
    <row r="19" spans="1:22" x14ac:dyDescent="0.2">
      <c r="A19" s="9">
        <v>1121</v>
      </c>
      <c r="B19" s="10" t="s">
        <v>17</v>
      </c>
      <c r="C19" s="9"/>
      <c r="D19" s="11">
        <f>E19</f>
        <v>182354.50099999999</v>
      </c>
      <c r="E19" s="11">
        <v>182354.50099999999</v>
      </c>
      <c r="F19" s="9" t="s">
        <v>12</v>
      </c>
      <c r="G19" s="11">
        <f>H19</f>
        <v>183940.9</v>
      </c>
      <c r="H19" s="35">
        <v>183940.9</v>
      </c>
      <c r="I19" s="9" t="s">
        <v>12</v>
      </c>
      <c r="J19" s="49">
        <f t="shared" ref="J19" si="20">K19</f>
        <v>212314.9</v>
      </c>
      <c r="K19" s="63">
        <v>212314.9</v>
      </c>
      <c r="L19" s="45" t="s">
        <v>12</v>
      </c>
      <c r="M19" s="64">
        <f t="shared" si="4"/>
        <v>28374</v>
      </c>
      <c r="N19" s="23">
        <f t="shared" si="5"/>
        <v>28374</v>
      </c>
      <c r="O19" s="56"/>
      <c r="P19" s="62">
        <f t="shared" ref="P19" si="21">Q19</f>
        <v>212314.9</v>
      </c>
      <c r="Q19" s="63">
        <v>212314.9</v>
      </c>
      <c r="R19" s="56" t="s">
        <v>12</v>
      </c>
      <c r="S19" s="62">
        <f t="shared" ref="S19" si="22">T19</f>
        <v>212314.9</v>
      </c>
      <c r="T19" s="63">
        <v>212314.9</v>
      </c>
      <c r="U19" s="56" t="s">
        <v>12</v>
      </c>
      <c r="V19" s="78"/>
    </row>
    <row r="20" spans="1:22" ht="102" x14ac:dyDescent="0.2">
      <c r="A20" s="6">
        <v>1130</v>
      </c>
      <c r="B20" s="7" t="s">
        <v>18</v>
      </c>
      <c r="C20" s="6">
        <v>7145</v>
      </c>
      <c r="D20" s="13">
        <f>E20</f>
        <v>15327.48</v>
      </c>
      <c r="E20" s="13">
        <f>E22+E23+E24+E25+E26+E27+E28+E29+E30+E31+E32+E33+E34+E35+E36+E37+E38+E39+E40</f>
        <v>15327.48</v>
      </c>
      <c r="F20" s="6" t="s">
        <v>12</v>
      </c>
      <c r="G20" s="62">
        <f>H20</f>
        <v>14820</v>
      </c>
      <c r="H20" s="34">
        <f>H22+H23+H24+H25+H26+H27+H28+H29+H30+H31+H32+H33+H34+H35+H36+H37+H38+H39+H40</f>
        <v>14820</v>
      </c>
      <c r="I20" s="6" t="s">
        <v>12</v>
      </c>
      <c r="J20" s="50">
        <f t="shared" ref="J20:K20" si="23">J22+J23+J24+J25+J26+J27+J28+J29+J30+J31+J32+J33+J34+J35+J36+J37+J38+J39+J40</f>
        <v>15810</v>
      </c>
      <c r="K20" s="61">
        <f t="shared" si="23"/>
        <v>15810</v>
      </c>
      <c r="L20" s="47" t="s">
        <v>12</v>
      </c>
      <c r="M20" s="64">
        <f t="shared" si="4"/>
        <v>990</v>
      </c>
      <c r="N20" s="23">
        <f t="shared" si="5"/>
        <v>990</v>
      </c>
      <c r="O20" s="58"/>
      <c r="P20" s="60">
        <f t="shared" ref="P20:Q20" si="24">P22+P23+P24+P25+P26+P27+P28+P29+P30+P31+P32+P33+P34+P35+P36+P37+P38+P39+P40</f>
        <v>15810</v>
      </c>
      <c r="Q20" s="61">
        <f t="shared" si="24"/>
        <v>15810</v>
      </c>
      <c r="R20" s="58" t="s">
        <v>12</v>
      </c>
      <c r="S20" s="60">
        <f t="shared" ref="S20:T20" si="25">S22+S23+S24+S25+S26+S27+S28+S29+S30+S31+S32+S33+S34+S35+S36+S37+S38+S39+S40</f>
        <v>15810</v>
      </c>
      <c r="T20" s="61">
        <f t="shared" si="25"/>
        <v>15810</v>
      </c>
      <c r="U20" s="58" t="s">
        <v>12</v>
      </c>
      <c r="V20" s="177" t="s">
        <v>422</v>
      </c>
    </row>
    <row r="21" spans="1:22" x14ac:dyDescent="0.2">
      <c r="A21" s="9"/>
      <c r="B21" s="10" t="s">
        <v>6</v>
      </c>
      <c r="C21" s="9"/>
      <c r="D21" s="11"/>
      <c r="E21" s="12"/>
      <c r="F21" s="9"/>
      <c r="G21" s="62">
        <f t="shared" ref="G21:G40" si="26">H21</f>
        <v>0</v>
      </c>
      <c r="H21" s="31"/>
      <c r="I21" s="9"/>
      <c r="J21" s="49"/>
      <c r="K21" s="52"/>
      <c r="L21" s="45"/>
      <c r="M21" s="64">
        <f t="shared" si="4"/>
        <v>0</v>
      </c>
      <c r="N21" s="23">
        <f t="shared" si="5"/>
        <v>0</v>
      </c>
      <c r="O21" s="56"/>
      <c r="P21" s="62"/>
      <c r="Q21" s="52"/>
      <c r="R21" s="56"/>
      <c r="S21" s="62"/>
      <c r="T21" s="52"/>
      <c r="U21" s="56"/>
      <c r="V21" s="178"/>
    </row>
    <row r="22" spans="1:22" ht="51" x14ac:dyDescent="0.2">
      <c r="A22" s="9">
        <v>11301</v>
      </c>
      <c r="B22" s="10" t="s">
        <v>19</v>
      </c>
      <c r="C22" s="9"/>
      <c r="D22" s="11">
        <f t="shared" ref="D22:D40" si="27">E22</f>
        <v>2635.8</v>
      </c>
      <c r="E22" s="12">
        <v>2635.8</v>
      </c>
      <c r="F22" s="9" t="s">
        <v>12</v>
      </c>
      <c r="G22" s="62">
        <f t="shared" si="26"/>
        <v>1800</v>
      </c>
      <c r="H22" s="36">
        <v>1800</v>
      </c>
      <c r="I22" s="9" t="s">
        <v>12</v>
      </c>
      <c r="J22" s="49">
        <f t="shared" ref="J22" si="28">K22</f>
        <v>2500</v>
      </c>
      <c r="K22" s="36">
        <v>2500</v>
      </c>
      <c r="L22" s="45" t="s">
        <v>12</v>
      </c>
      <c r="M22" s="64">
        <f t="shared" si="4"/>
        <v>700</v>
      </c>
      <c r="N22" s="23">
        <f t="shared" si="5"/>
        <v>700</v>
      </c>
      <c r="O22" s="56"/>
      <c r="P22" s="62">
        <f t="shared" ref="P22:P40" si="29">Q22</f>
        <v>2500</v>
      </c>
      <c r="Q22" s="36">
        <v>2500</v>
      </c>
      <c r="R22" s="56" t="s">
        <v>12</v>
      </c>
      <c r="S22" s="62">
        <f t="shared" ref="S22:S40" si="30">T22</f>
        <v>2500</v>
      </c>
      <c r="T22" s="36">
        <v>2500</v>
      </c>
      <c r="U22" s="56" t="s">
        <v>12</v>
      </c>
      <c r="V22" s="179"/>
    </row>
    <row r="23" spans="1:22" ht="63.75" x14ac:dyDescent="0.2">
      <c r="A23" s="9">
        <v>11302</v>
      </c>
      <c r="B23" s="10" t="s">
        <v>20</v>
      </c>
      <c r="C23" s="9"/>
      <c r="D23" s="11">
        <f t="shared" si="27"/>
        <v>0</v>
      </c>
      <c r="E23" s="12">
        <v>0</v>
      </c>
      <c r="F23" s="9" t="s">
        <v>12</v>
      </c>
      <c r="G23" s="62">
        <f t="shared" si="26"/>
        <v>50</v>
      </c>
      <c r="H23" s="36">
        <v>50</v>
      </c>
      <c r="I23" s="9" t="s">
        <v>12</v>
      </c>
      <c r="J23" s="49">
        <f t="shared" ref="J23" si="31">K23</f>
        <v>100</v>
      </c>
      <c r="K23" s="36">
        <v>100</v>
      </c>
      <c r="L23" s="45" t="s">
        <v>12</v>
      </c>
      <c r="M23" s="64">
        <f t="shared" si="4"/>
        <v>50</v>
      </c>
      <c r="N23" s="23">
        <f t="shared" si="5"/>
        <v>50</v>
      </c>
      <c r="O23" s="56"/>
      <c r="P23" s="62">
        <f t="shared" si="29"/>
        <v>100</v>
      </c>
      <c r="Q23" s="36">
        <v>100</v>
      </c>
      <c r="R23" s="56" t="s">
        <v>12</v>
      </c>
      <c r="S23" s="62">
        <f t="shared" si="30"/>
        <v>100</v>
      </c>
      <c r="T23" s="36">
        <v>100</v>
      </c>
      <c r="U23" s="56" t="s">
        <v>12</v>
      </c>
      <c r="V23" s="78"/>
    </row>
    <row r="24" spans="1:22" ht="38.25" x14ac:dyDescent="0.2">
      <c r="A24" s="9">
        <v>11303</v>
      </c>
      <c r="B24" s="10" t="s">
        <v>21</v>
      </c>
      <c r="C24" s="9"/>
      <c r="D24" s="11">
        <f t="shared" si="27"/>
        <v>0</v>
      </c>
      <c r="E24" s="12">
        <v>0</v>
      </c>
      <c r="F24" s="9" t="s">
        <v>12</v>
      </c>
      <c r="G24" s="62">
        <f t="shared" si="26"/>
        <v>50</v>
      </c>
      <c r="H24" s="36">
        <v>50</v>
      </c>
      <c r="I24" s="9" t="s">
        <v>12</v>
      </c>
      <c r="J24" s="49">
        <f t="shared" ref="J24" si="32">K24</f>
        <v>100</v>
      </c>
      <c r="K24" s="36">
        <v>100</v>
      </c>
      <c r="L24" s="45" t="s">
        <v>12</v>
      </c>
      <c r="M24" s="64">
        <f t="shared" si="4"/>
        <v>50</v>
      </c>
      <c r="N24" s="23">
        <f t="shared" si="5"/>
        <v>50</v>
      </c>
      <c r="O24" s="56"/>
      <c r="P24" s="62">
        <f t="shared" si="29"/>
        <v>100</v>
      </c>
      <c r="Q24" s="36">
        <v>100</v>
      </c>
      <c r="R24" s="56" t="s">
        <v>12</v>
      </c>
      <c r="S24" s="62">
        <f t="shared" si="30"/>
        <v>100</v>
      </c>
      <c r="T24" s="36">
        <v>100</v>
      </c>
      <c r="U24" s="56" t="s">
        <v>12</v>
      </c>
      <c r="V24" s="78"/>
    </row>
    <row r="25" spans="1:22" ht="102" x14ac:dyDescent="0.2">
      <c r="A25" s="9">
        <v>11304</v>
      </c>
      <c r="B25" s="17" t="s">
        <v>386</v>
      </c>
      <c r="C25" s="9"/>
      <c r="D25" s="11">
        <f t="shared" si="27"/>
        <v>2000</v>
      </c>
      <c r="E25" s="59">
        <v>2000</v>
      </c>
      <c r="F25" s="9" t="s">
        <v>12</v>
      </c>
      <c r="G25" s="62">
        <f t="shared" si="26"/>
        <v>2100</v>
      </c>
      <c r="H25" s="36">
        <v>2100</v>
      </c>
      <c r="I25" s="9" t="s">
        <v>12</v>
      </c>
      <c r="J25" s="49">
        <f t="shared" ref="J25" si="33">K25</f>
        <v>2000</v>
      </c>
      <c r="K25" s="37">
        <v>2000</v>
      </c>
      <c r="L25" s="45" t="s">
        <v>12</v>
      </c>
      <c r="M25" s="64">
        <f t="shared" si="4"/>
        <v>-100</v>
      </c>
      <c r="N25" s="23">
        <f t="shared" si="5"/>
        <v>-100</v>
      </c>
      <c r="O25" s="56"/>
      <c r="P25" s="62">
        <f t="shared" si="29"/>
        <v>2000</v>
      </c>
      <c r="Q25" s="37">
        <v>2000</v>
      </c>
      <c r="R25" s="56" t="s">
        <v>12</v>
      </c>
      <c r="S25" s="62">
        <f t="shared" si="30"/>
        <v>2000</v>
      </c>
      <c r="T25" s="37">
        <v>2000</v>
      </c>
      <c r="U25" s="56" t="s">
        <v>12</v>
      </c>
      <c r="V25" s="78"/>
    </row>
    <row r="26" spans="1:22" ht="89.25" x14ac:dyDescent="0.2">
      <c r="A26" s="9">
        <v>11305</v>
      </c>
      <c r="B26" s="10" t="s">
        <v>22</v>
      </c>
      <c r="C26" s="9"/>
      <c r="D26" s="11">
        <f t="shared" si="27"/>
        <v>270</v>
      </c>
      <c r="E26" s="12">
        <v>270</v>
      </c>
      <c r="F26" s="9" t="s">
        <v>12</v>
      </c>
      <c r="G26" s="62">
        <f t="shared" si="26"/>
        <v>270</v>
      </c>
      <c r="H26" s="36">
        <v>270</v>
      </c>
      <c r="I26" s="9" t="s">
        <v>12</v>
      </c>
      <c r="J26" s="49">
        <f t="shared" ref="J26" si="34">K26</f>
        <v>360</v>
      </c>
      <c r="K26" s="36">
        <v>360</v>
      </c>
      <c r="L26" s="45" t="s">
        <v>12</v>
      </c>
      <c r="M26" s="64">
        <f t="shared" si="4"/>
        <v>90</v>
      </c>
      <c r="N26" s="23">
        <f t="shared" si="5"/>
        <v>90</v>
      </c>
      <c r="O26" s="56"/>
      <c r="P26" s="62">
        <f t="shared" si="29"/>
        <v>360</v>
      </c>
      <c r="Q26" s="36">
        <v>360</v>
      </c>
      <c r="R26" s="56" t="s">
        <v>12</v>
      </c>
      <c r="S26" s="62">
        <f t="shared" si="30"/>
        <v>360</v>
      </c>
      <c r="T26" s="36">
        <v>360</v>
      </c>
      <c r="U26" s="56" t="s">
        <v>12</v>
      </c>
      <c r="V26" s="78"/>
    </row>
    <row r="27" spans="1:22" ht="51" x14ac:dyDescent="0.2">
      <c r="A27" s="9">
        <v>11306</v>
      </c>
      <c r="B27" s="10" t="s">
        <v>23</v>
      </c>
      <c r="C27" s="9"/>
      <c r="D27" s="11">
        <f t="shared" si="27"/>
        <v>150</v>
      </c>
      <c r="E27" s="12">
        <v>150</v>
      </c>
      <c r="F27" s="9" t="s">
        <v>12</v>
      </c>
      <c r="G27" s="62">
        <f t="shared" si="26"/>
        <v>200</v>
      </c>
      <c r="H27" s="36">
        <v>200</v>
      </c>
      <c r="I27" s="9" t="s">
        <v>12</v>
      </c>
      <c r="J27" s="49">
        <f t="shared" ref="J27" si="35">K27</f>
        <v>200</v>
      </c>
      <c r="K27" s="36">
        <v>200</v>
      </c>
      <c r="L27" s="45" t="s">
        <v>12</v>
      </c>
      <c r="M27" s="64">
        <f t="shared" si="4"/>
        <v>0</v>
      </c>
      <c r="N27" s="23">
        <f t="shared" si="5"/>
        <v>0</v>
      </c>
      <c r="O27" s="56"/>
      <c r="P27" s="62">
        <f t="shared" si="29"/>
        <v>200</v>
      </c>
      <c r="Q27" s="36">
        <v>200</v>
      </c>
      <c r="R27" s="56" t="s">
        <v>12</v>
      </c>
      <c r="S27" s="62">
        <f t="shared" si="30"/>
        <v>200</v>
      </c>
      <c r="T27" s="36">
        <v>200</v>
      </c>
      <c r="U27" s="56" t="s">
        <v>12</v>
      </c>
      <c r="V27" s="78"/>
    </row>
    <row r="28" spans="1:22" ht="38.25" x14ac:dyDescent="0.2">
      <c r="A28" s="9">
        <v>11307</v>
      </c>
      <c r="B28" s="10" t="s">
        <v>24</v>
      </c>
      <c r="C28" s="9"/>
      <c r="D28" s="11">
        <f t="shared" si="27"/>
        <v>7250.2</v>
      </c>
      <c r="E28" s="12">
        <v>7250.2</v>
      </c>
      <c r="F28" s="9" t="s">
        <v>12</v>
      </c>
      <c r="G28" s="62">
        <f t="shared" si="26"/>
        <v>7200</v>
      </c>
      <c r="H28" s="36">
        <v>7200</v>
      </c>
      <c r="I28" s="9" t="s">
        <v>12</v>
      </c>
      <c r="J28" s="49">
        <f t="shared" ref="J28" si="36">K28</f>
        <v>7500</v>
      </c>
      <c r="K28" s="36">
        <v>7500</v>
      </c>
      <c r="L28" s="45" t="s">
        <v>12</v>
      </c>
      <c r="M28" s="64">
        <f t="shared" si="4"/>
        <v>300</v>
      </c>
      <c r="N28" s="23">
        <f t="shared" si="5"/>
        <v>300</v>
      </c>
      <c r="O28" s="56"/>
      <c r="P28" s="62">
        <f t="shared" si="29"/>
        <v>7500</v>
      </c>
      <c r="Q28" s="36">
        <v>7500</v>
      </c>
      <c r="R28" s="56" t="s">
        <v>12</v>
      </c>
      <c r="S28" s="62">
        <f t="shared" si="30"/>
        <v>7500</v>
      </c>
      <c r="T28" s="36">
        <v>7500</v>
      </c>
      <c r="U28" s="56" t="s">
        <v>12</v>
      </c>
      <c r="V28" s="78"/>
    </row>
    <row r="29" spans="1:22" ht="76.5" x14ac:dyDescent="0.2">
      <c r="A29" s="9">
        <v>11308</v>
      </c>
      <c r="B29" s="10" t="s">
        <v>25</v>
      </c>
      <c r="C29" s="9"/>
      <c r="D29" s="11">
        <f t="shared" si="27"/>
        <v>0</v>
      </c>
      <c r="E29" s="12"/>
      <c r="F29" s="9" t="s">
        <v>26</v>
      </c>
      <c r="G29" s="62">
        <f t="shared" si="26"/>
        <v>0</v>
      </c>
      <c r="H29" s="31">
        <v>0</v>
      </c>
      <c r="I29" s="9" t="s">
        <v>12</v>
      </c>
      <c r="J29" s="49">
        <f t="shared" ref="J29" si="37">K29</f>
        <v>0</v>
      </c>
      <c r="K29" s="52">
        <v>0</v>
      </c>
      <c r="L29" s="45" t="s">
        <v>12</v>
      </c>
      <c r="M29" s="64">
        <f t="shared" si="4"/>
        <v>0</v>
      </c>
      <c r="N29" s="23">
        <f t="shared" si="5"/>
        <v>0</v>
      </c>
      <c r="O29" s="56"/>
      <c r="P29" s="62">
        <f t="shared" si="29"/>
        <v>0</v>
      </c>
      <c r="Q29" s="52">
        <v>0</v>
      </c>
      <c r="R29" s="56" t="s">
        <v>12</v>
      </c>
      <c r="S29" s="62">
        <f t="shared" si="30"/>
        <v>0</v>
      </c>
      <c r="T29" s="52">
        <v>0</v>
      </c>
      <c r="U29" s="56" t="s">
        <v>12</v>
      </c>
      <c r="V29" s="78"/>
    </row>
    <row r="30" spans="1:22" ht="76.5" x14ac:dyDescent="0.2">
      <c r="A30" s="9">
        <v>11309</v>
      </c>
      <c r="B30" s="10" t="s">
        <v>27</v>
      </c>
      <c r="C30" s="9"/>
      <c r="D30" s="11">
        <f t="shared" si="27"/>
        <v>200</v>
      </c>
      <c r="E30" s="12">
        <v>200</v>
      </c>
      <c r="F30" s="9" t="s">
        <v>12</v>
      </c>
      <c r="G30" s="62">
        <f t="shared" si="26"/>
        <v>200</v>
      </c>
      <c r="H30" s="36">
        <v>200</v>
      </c>
      <c r="I30" s="9" t="s">
        <v>12</v>
      </c>
      <c r="J30" s="49">
        <f t="shared" ref="J30" si="38">K30</f>
        <v>100</v>
      </c>
      <c r="K30" s="36">
        <v>100</v>
      </c>
      <c r="L30" s="45" t="s">
        <v>12</v>
      </c>
      <c r="M30" s="64">
        <f t="shared" si="4"/>
        <v>-100</v>
      </c>
      <c r="N30" s="23">
        <f t="shared" si="5"/>
        <v>-100</v>
      </c>
      <c r="O30" s="56"/>
      <c r="P30" s="62">
        <f t="shared" si="29"/>
        <v>100</v>
      </c>
      <c r="Q30" s="36">
        <v>100</v>
      </c>
      <c r="R30" s="56" t="s">
        <v>12</v>
      </c>
      <c r="S30" s="62">
        <f t="shared" si="30"/>
        <v>100</v>
      </c>
      <c r="T30" s="36">
        <v>100</v>
      </c>
      <c r="U30" s="56" t="s">
        <v>12</v>
      </c>
      <c r="V30" s="78"/>
    </row>
    <row r="31" spans="1:22" ht="38.25" x14ac:dyDescent="0.2">
      <c r="A31" s="9">
        <v>11310</v>
      </c>
      <c r="B31" s="10" t="s">
        <v>28</v>
      </c>
      <c r="C31" s="9"/>
      <c r="D31" s="19">
        <f t="shared" si="27"/>
        <v>1274.5</v>
      </c>
      <c r="E31" s="12">
        <v>1274.5</v>
      </c>
      <c r="F31" s="9" t="s">
        <v>12</v>
      </c>
      <c r="G31" s="62">
        <f t="shared" si="26"/>
        <v>1200</v>
      </c>
      <c r="H31" s="36">
        <v>1200</v>
      </c>
      <c r="I31" s="9" t="s">
        <v>12</v>
      </c>
      <c r="J31" s="49">
        <f t="shared" ref="J31" si="39">K31</f>
        <v>1200</v>
      </c>
      <c r="K31" s="36">
        <v>1200</v>
      </c>
      <c r="L31" s="45" t="s">
        <v>12</v>
      </c>
      <c r="M31" s="64">
        <f t="shared" si="4"/>
        <v>0</v>
      </c>
      <c r="N31" s="23">
        <f t="shared" si="5"/>
        <v>0</v>
      </c>
      <c r="O31" s="56"/>
      <c r="P31" s="62">
        <f t="shared" si="29"/>
        <v>1200</v>
      </c>
      <c r="Q31" s="36">
        <v>1200</v>
      </c>
      <c r="R31" s="56" t="s">
        <v>12</v>
      </c>
      <c r="S31" s="62">
        <f t="shared" si="30"/>
        <v>1200</v>
      </c>
      <c r="T31" s="36">
        <v>1200</v>
      </c>
      <c r="U31" s="56" t="s">
        <v>12</v>
      </c>
      <c r="V31" s="78"/>
    </row>
    <row r="32" spans="1:22" ht="51" x14ac:dyDescent="0.2">
      <c r="A32" s="9">
        <v>11311</v>
      </c>
      <c r="B32" s="10" t="s">
        <v>29</v>
      </c>
      <c r="C32" s="9"/>
      <c r="D32" s="11">
        <f t="shared" si="27"/>
        <v>0</v>
      </c>
      <c r="E32" s="12"/>
      <c r="F32" s="9" t="s">
        <v>12</v>
      </c>
      <c r="G32" s="62">
        <f t="shared" si="26"/>
        <v>0</v>
      </c>
      <c r="H32" s="31">
        <v>0</v>
      </c>
      <c r="I32" s="9" t="s">
        <v>12</v>
      </c>
      <c r="J32" s="49">
        <f t="shared" ref="J32" si="40">K32</f>
        <v>0</v>
      </c>
      <c r="K32" s="52"/>
      <c r="L32" s="45" t="s">
        <v>12</v>
      </c>
      <c r="M32" s="64">
        <f t="shared" si="4"/>
        <v>0</v>
      </c>
      <c r="N32" s="23">
        <f t="shared" si="5"/>
        <v>0</v>
      </c>
      <c r="O32" s="56"/>
      <c r="P32" s="62">
        <f t="shared" si="29"/>
        <v>0</v>
      </c>
      <c r="Q32" s="52"/>
      <c r="R32" s="56" t="s">
        <v>12</v>
      </c>
      <c r="S32" s="62">
        <f t="shared" si="30"/>
        <v>0</v>
      </c>
      <c r="T32" s="52"/>
      <c r="U32" s="56" t="s">
        <v>12</v>
      </c>
      <c r="V32" s="78"/>
    </row>
    <row r="33" spans="1:22" ht="145.5" x14ac:dyDescent="0.2">
      <c r="A33" s="9">
        <v>11312</v>
      </c>
      <c r="B33" s="10" t="s">
        <v>30</v>
      </c>
      <c r="C33" s="9"/>
      <c r="D33" s="11">
        <f t="shared" si="27"/>
        <v>796.98</v>
      </c>
      <c r="E33" s="12">
        <v>796.98</v>
      </c>
      <c r="F33" s="9" t="s">
        <v>12</v>
      </c>
      <c r="G33" s="62">
        <f t="shared" si="26"/>
        <v>1000</v>
      </c>
      <c r="H33" s="38">
        <v>1000</v>
      </c>
      <c r="I33" s="9" t="s">
        <v>12</v>
      </c>
      <c r="J33" s="49">
        <f t="shared" ref="J33" si="41">K33</f>
        <v>1000</v>
      </c>
      <c r="K33" s="38">
        <v>1000</v>
      </c>
      <c r="L33" s="45" t="s">
        <v>12</v>
      </c>
      <c r="M33" s="64">
        <f t="shared" si="4"/>
        <v>0</v>
      </c>
      <c r="N33" s="23">
        <f t="shared" si="5"/>
        <v>0</v>
      </c>
      <c r="O33" s="56"/>
      <c r="P33" s="62">
        <f t="shared" si="29"/>
        <v>1000</v>
      </c>
      <c r="Q33" s="38">
        <v>1000</v>
      </c>
      <c r="R33" s="56" t="s">
        <v>12</v>
      </c>
      <c r="S33" s="62">
        <f t="shared" si="30"/>
        <v>1000</v>
      </c>
      <c r="T33" s="38">
        <v>1000</v>
      </c>
      <c r="U33" s="56" t="s">
        <v>12</v>
      </c>
      <c r="V33" s="78"/>
    </row>
    <row r="34" spans="1:22" ht="91.5" x14ac:dyDescent="0.2">
      <c r="A34" s="9">
        <v>11313</v>
      </c>
      <c r="B34" s="10" t="s">
        <v>31</v>
      </c>
      <c r="C34" s="9"/>
      <c r="D34" s="11">
        <f t="shared" si="27"/>
        <v>0</v>
      </c>
      <c r="E34" s="12"/>
      <c r="F34" s="9" t="s">
        <v>12</v>
      </c>
      <c r="G34" s="62">
        <f t="shared" si="26"/>
        <v>0</v>
      </c>
      <c r="H34" s="31">
        <v>0</v>
      </c>
      <c r="I34" s="9" t="s">
        <v>12</v>
      </c>
      <c r="J34" s="49">
        <f t="shared" ref="J34" si="42">K34</f>
        <v>0</v>
      </c>
      <c r="K34" s="52">
        <v>0</v>
      </c>
      <c r="L34" s="45" t="s">
        <v>12</v>
      </c>
      <c r="M34" s="64">
        <f t="shared" si="4"/>
        <v>0</v>
      </c>
      <c r="N34" s="23">
        <f t="shared" si="5"/>
        <v>0</v>
      </c>
      <c r="O34" s="56"/>
      <c r="P34" s="62">
        <f t="shared" si="29"/>
        <v>0</v>
      </c>
      <c r="Q34" s="52">
        <v>0</v>
      </c>
      <c r="R34" s="56" t="s">
        <v>12</v>
      </c>
      <c r="S34" s="62">
        <f t="shared" si="30"/>
        <v>0</v>
      </c>
      <c r="T34" s="52">
        <v>0</v>
      </c>
      <c r="U34" s="56" t="s">
        <v>12</v>
      </c>
      <c r="V34" s="78"/>
    </row>
    <row r="35" spans="1:22" ht="51" x14ac:dyDescent="0.2">
      <c r="A35" s="9">
        <v>11314</v>
      </c>
      <c r="B35" s="10" t="s">
        <v>32</v>
      </c>
      <c r="C35" s="9"/>
      <c r="D35" s="11">
        <f t="shared" si="27"/>
        <v>0</v>
      </c>
      <c r="E35" s="12"/>
      <c r="F35" s="9" t="s">
        <v>12</v>
      </c>
      <c r="G35" s="62">
        <f t="shared" si="26"/>
        <v>0</v>
      </c>
      <c r="H35" s="31">
        <v>0</v>
      </c>
      <c r="I35" s="9" t="s">
        <v>12</v>
      </c>
      <c r="J35" s="49">
        <f t="shared" ref="J35" si="43">K35</f>
        <v>0</v>
      </c>
      <c r="K35" s="52">
        <v>0</v>
      </c>
      <c r="L35" s="45" t="s">
        <v>12</v>
      </c>
      <c r="M35" s="64">
        <f t="shared" si="4"/>
        <v>0</v>
      </c>
      <c r="N35" s="23">
        <f t="shared" si="5"/>
        <v>0</v>
      </c>
      <c r="O35" s="56"/>
      <c r="P35" s="62">
        <f t="shared" si="29"/>
        <v>0</v>
      </c>
      <c r="Q35" s="52">
        <v>0</v>
      </c>
      <c r="R35" s="56" t="s">
        <v>12</v>
      </c>
      <c r="S35" s="62">
        <f t="shared" si="30"/>
        <v>0</v>
      </c>
      <c r="T35" s="52">
        <v>0</v>
      </c>
      <c r="U35" s="56" t="s">
        <v>12</v>
      </c>
      <c r="V35" s="78"/>
    </row>
    <row r="36" spans="1:22" ht="63.75" x14ac:dyDescent="0.2">
      <c r="A36" s="9">
        <v>11315</v>
      </c>
      <c r="B36" s="10" t="s">
        <v>33</v>
      </c>
      <c r="C36" s="9"/>
      <c r="D36" s="11">
        <f t="shared" si="27"/>
        <v>0</v>
      </c>
      <c r="E36" s="12"/>
      <c r="F36" s="9" t="s">
        <v>12</v>
      </c>
      <c r="G36" s="62">
        <f t="shared" si="26"/>
        <v>0</v>
      </c>
      <c r="H36" s="31">
        <v>0</v>
      </c>
      <c r="I36" s="9" t="s">
        <v>12</v>
      </c>
      <c r="J36" s="49">
        <f t="shared" ref="J36" si="44">K36</f>
        <v>0</v>
      </c>
      <c r="K36" s="52">
        <v>0</v>
      </c>
      <c r="L36" s="45" t="s">
        <v>12</v>
      </c>
      <c r="M36" s="64">
        <f t="shared" si="4"/>
        <v>0</v>
      </c>
      <c r="N36" s="23">
        <f t="shared" si="5"/>
        <v>0</v>
      </c>
      <c r="O36" s="56"/>
      <c r="P36" s="62">
        <f t="shared" si="29"/>
        <v>0</v>
      </c>
      <c r="Q36" s="52">
        <v>0</v>
      </c>
      <c r="R36" s="56" t="s">
        <v>12</v>
      </c>
      <c r="S36" s="62">
        <f t="shared" si="30"/>
        <v>0</v>
      </c>
      <c r="T36" s="52">
        <v>0</v>
      </c>
      <c r="U36" s="56" t="s">
        <v>12</v>
      </c>
      <c r="V36" s="78"/>
    </row>
    <row r="37" spans="1:22" ht="45" x14ac:dyDescent="0.2">
      <c r="A37" s="9">
        <v>11316</v>
      </c>
      <c r="B37" s="10" t="s">
        <v>34</v>
      </c>
      <c r="C37" s="9"/>
      <c r="D37" s="11">
        <f t="shared" si="27"/>
        <v>0</v>
      </c>
      <c r="E37" s="12"/>
      <c r="F37" s="9" t="s">
        <v>11</v>
      </c>
      <c r="G37" s="62">
        <f t="shared" si="26"/>
        <v>0</v>
      </c>
      <c r="H37" s="31">
        <v>0</v>
      </c>
      <c r="I37" s="9" t="s">
        <v>11</v>
      </c>
      <c r="J37" s="49">
        <f t="shared" ref="J37" si="45">K37</f>
        <v>0</v>
      </c>
      <c r="K37" s="52">
        <v>0</v>
      </c>
      <c r="L37" s="45" t="s">
        <v>11</v>
      </c>
      <c r="M37" s="64">
        <f t="shared" si="4"/>
        <v>0</v>
      </c>
      <c r="N37" s="23">
        <f t="shared" si="5"/>
        <v>0</v>
      </c>
      <c r="O37" s="56"/>
      <c r="P37" s="62">
        <f t="shared" si="29"/>
        <v>0</v>
      </c>
      <c r="Q37" s="52">
        <v>0</v>
      </c>
      <c r="R37" s="56" t="s">
        <v>11</v>
      </c>
      <c r="S37" s="62">
        <f t="shared" si="30"/>
        <v>0</v>
      </c>
      <c r="T37" s="52">
        <v>0</v>
      </c>
      <c r="U37" s="56" t="s">
        <v>11</v>
      </c>
      <c r="V37" s="78"/>
    </row>
    <row r="38" spans="1:22" ht="38.25" x14ac:dyDescent="0.2">
      <c r="A38" s="9">
        <v>11317</v>
      </c>
      <c r="B38" s="10" t="s">
        <v>35</v>
      </c>
      <c r="C38" s="9"/>
      <c r="D38" s="11">
        <f t="shared" si="27"/>
        <v>0</v>
      </c>
      <c r="E38" s="12"/>
      <c r="F38" s="9" t="s">
        <v>12</v>
      </c>
      <c r="G38" s="62">
        <f t="shared" si="26"/>
        <v>0</v>
      </c>
      <c r="H38" s="31">
        <v>0</v>
      </c>
      <c r="I38" s="9" t="s">
        <v>12</v>
      </c>
      <c r="J38" s="49">
        <f t="shared" ref="J38" si="46">K38</f>
        <v>0</v>
      </c>
      <c r="K38" s="52">
        <v>0</v>
      </c>
      <c r="L38" s="45" t="s">
        <v>12</v>
      </c>
      <c r="M38" s="64">
        <f t="shared" si="4"/>
        <v>0</v>
      </c>
      <c r="N38" s="23">
        <f t="shared" si="5"/>
        <v>0</v>
      </c>
      <c r="O38" s="56"/>
      <c r="P38" s="62">
        <f t="shared" si="29"/>
        <v>0</v>
      </c>
      <c r="Q38" s="52">
        <v>0</v>
      </c>
      <c r="R38" s="56" t="s">
        <v>12</v>
      </c>
      <c r="S38" s="62">
        <f t="shared" si="30"/>
        <v>0</v>
      </c>
      <c r="T38" s="52">
        <v>0</v>
      </c>
      <c r="U38" s="56" t="s">
        <v>12</v>
      </c>
      <c r="V38" s="78"/>
    </row>
    <row r="39" spans="1:22" ht="38.25" x14ac:dyDescent="0.2">
      <c r="A39" s="9">
        <v>11318</v>
      </c>
      <c r="B39" s="10" t="s">
        <v>36</v>
      </c>
      <c r="C39" s="9"/>
      <c r="D39" s="11">
        <f t="shared" si="27"/>
        <v>0</v>
      </c>
      <c r="E39" s="12"/>
      <c r="F39" s="9" t="s">
        <v>12</v>
      </c>
      <c r="G39" s="62">
        <f t="shared" si="26"/>
        <v>0</v>
      </c>
      <c r="H39" s="31"/>
      <c r="I39" s="9" t="s">
        <v>12</v>
      </c>
      <c r="J39" s="49">
        <f t="shared" ref="J39" si="47">K39</f>
        <v>0</v>
      </c>
      <c r="K39" s="52"/>
      <c r="L39" s="45" t="s">
        <v>12</v>
      </c>
      <c r="M39" s="64">
        <f t="shared" si="4"/>
        <v>0</v>
      </c>
      <c r="N39" s="23">
        <f t="shared" si="5"/>
        <v>0</v>
      </c>
      <c r="O39" s="56"/>
      <c r="P39" s="62">
        <f t="shared" si="29"/>
        <v>0</v>
      </c>
      <c r="Q39" s="52"/>
      <c r="R39" s="56" t="s">
        <v>12</v>
      </c>
      <c r="S39" s="62">
        <f t="shared" si="30"/>
        <v>0</v>
      </c>
      <c r="T39" s="52"/>
      <c r="U39" s="56" t="s">
        <v>12</v>
      </c>
      <c r="V39" s="78"/>
    </row>
    <row r="40" spans="1:22" x14ac:dyDescent="0.2">
      <c r="A40" s="9">
        <v>11319</v>
      </c>
      <c r="B40" s="10" t="s">
        <v>37</v>
      </c>
      <c r="C40" s="9"/>
      <c r="D40" s="11">
        <f t="shared" si="27"/>
        <v>750</v>
      </c>
      <c r="E40" s="12">
        <v>750</v>
      </c>
      <c r="F40" s="9" t="s">
        <v>12</v>
      </c>
      <c r="G40" s="62">
        <f t="shared" si="26"/>
        <v>750</v>
      </c>
      <c r="H40" s="36">
        <v>750</v>
      </c>
      <c r="I40" s="9" t="s">
        <v>12</v>
      </c>
      <c r="J40" s="49">
        <f t="shared" ref="J40" si="48">K40</f>
        <v>750</v>
      </c>
      <c r="K40" s="36">
        <v>750</v>
      </c>
      <c r="L40" s="45" t="s">
        <v>12</v>
      </c>
      <c r="M40" s="64">
        <f t="shared" si="4"/>
        <v>0</v>
      </c>
      <c r="N40" s="23">
        <f t="shared" si="5"/>
        <v>0</v>
      </c>
      <c r="O40" s="56"/>
      <c r="P40" s="62">
        <f t="shared" si="29"/>
        <v>750</v>
      </c>
      <c r="Q40" s="36">
        <v>750</v>
      </c>
      <c r="R40" s="56" t="s">
        <v>12</v>
      </c>
      <c r="S40" s="62">
        <f t="shared" si="30"/>
        <v>750</v>
      </c>
      <c r="T40" s="36">
        <v>750</v>
      </c>
      <c r="U40" s="56" t="s">
        <v>12</v>
      </c>
      <c r="V40" s="78"/>
    </row>
    <row r="41" spans="1:22" ht="25.5" x14ac:dyDescent="0.2">
      <c r="A41" s="6">
        <v>1140</v>
      </c>
      <c r="B41" s="7" t="s">
        <v>38</v>
      </c>
      <c r="C41" s="6">
        <v>7146</v>
      </c>
      <c r="D41" s="13">
        <f>E41</f>
        <v>7357</v>
      </c>
      <c r="E41" s="8">
        <f>E43+E44</f>
        <v>7357</v>
      </c>
      <c r="F41" s="6" t="s">
        <v>12</v>
      </c>
      <c r="G41" s="13">
        <f>H41</f>
        <v>8000</v>
      </c>
      <c r="H41" s="13">
        <f>H43+H44</f>
        <v>8000</v>
      </c>
      <c r="I41" s="6" t="s">
        <v>12</v>
      </c>
      <c r="J41" s="50">
        <f t="shared" ref="J41:K41" si="49">J43+J44</f>
        <v>8000</v>
      </c>
      <c r="K41" s="60">
        <f t="shared" si="49"/>
        <v>8000</v>
      </c>
      <c r="L41" s="47" t="s">
        <v>12</v>
      </c>
      <c r="M41" s="64">
        <f t="shared" si="4"/>
        <v>0</v>
      </c>
      <c r="N41" s="23">
        <f t="shared" si="5"/>
        <v>0</v>
      </c>
      <c r="O41" s="58"/>
      <c r="P41" s="60">
        <f t="shared" ref="P41:Q41" si="50">P43+P44</f>
        <v>8000</v>
      </c>
      <c r="Q41" s="60">
        <f t="shared" si="50"/>
        <v>8000</v>
      </c>
      <c r="R41" s="58" t="s">
        <v>12</v>
      </c>
      <c r="S41" s="60">
        <f t="shared" ref="S41:T41" si="51">S43+S44</f>
        <v>8000</v>
      </c>
      <c r="T41" s="60">
        <f t="shared" si="51"/>
        <v>8000</v>
      </c>
      <c r="U41" s="58" t="s">
        <v>12</v>
      </c>
      <c r="V41" s="78"/>
    </row>
    <row r="42" spans="1:22" x14ac:dyDescent="0.2">
      <c r="A42" s="9"/>
      <c r="B42" s="10" t="s">
        <v>6</v>
      </c>
      <c r="C42" s="9"/>
      <c r="D42" s="20"/>
      <c r="E42" s="12"/>
      <c r="F42" s="9"/>
      <c r="G42" s="11">
        <f>H42</f>
        <v>0</v>
      </c>
      <c r="H42" s="31"/>
      <c r="I42" s="9"/>
      <c r="J42" s="49">
        <f t="shared" ref="J42" si="52">K42</f>
        <v>0</v>
      </c>
      <c r="K42" s="52"/>
      <c r="L42" s="45"/>
      <c r="M42" s="64">
        <f t="shared" si="4"/>
        <v>0</v>
      </c>
      <c r="N42" s="23">
        <f t="shared" si="5"/>
        <v>0</v>
      </c>
      <c r="O42" s="56"/>
      <c r="P42" s="62">
        <f t="shared" ref="P42:P44" si="53">Q42</f>
        <v>0</v>
      </c>
      <c r="Q42" s="52"/>
      <c r="R42" s="56"/>
      <c r="S42" s="62">
        <f t="shared" ref="S42:S44" si="54">T42</f>
        <v>0</v>
      </c>
      <c r="T42" s="52"/>
      <c r="U42" s="56"/>
      <c r="V42" s="78"/>
    </row>
    <row r="43" spans="1:22" ht="89.25" x14ac:dyDescent="0.2">
      <c r="A43" s="9">
        <v>1141</v>
      </c>
      <c r="B43" s="10" t="s">
        <v>39</v>
      </c>
      <c r="C43" s="9"/>
      <c r="D43" s="11">
        <f>E43</f>
        <v>1838.8</v>
      </c>
      <c r="E43" s="12">
        <v>1838.8</v>
      </c>
      <c r="F43" s="9" t="s">
        <v>12</v>
      </c>
      <c r="G43" s="11">
        <f>H43</f>
        <v>2500</v>
      </c>
      <c r="H43" s="36">
        <v>2500</v>
      </c>
      <c r="I43" s="9" t="s">
        <v>12</v>
      </c>
      <c r="J43" s="49">
        <f t="shared" ref="J43" si="55">K43</f>
        <v>2500</v>
      </c>
      <c r="K43" s="36">
        <v>2500</v>
      </c>
      <c r="L43" s="45" t="s">
        <v>12</v>
      </c>
      <c r="M43" s="64">
        <f t="shared" si="4"/>
        <v>0</v>
      </c>
      <c r="N43" s="23">
        <f t="shared" si="5"/>
        <v>0</v>
      </c>
      <c r="O43" s="56"/>
      <c r="P43" s="62">
        <f t="shared" si="53"/>
        <v>2500</v>
      </c>
      <c r="Q43" s="36">
        <v>2500</v>
      </c>
      <c r="R43" s="56" t="s">
        <v>12</v>
      </c>
      <c r="S43" s="62">
        <f t="shared" si="54"/>
        <v>2500</v>
      </c>
      <c r="T43" s="36">
        <v>2500</v>
      </c>
      <c r="U43" s="56" t="s">
        <v>12</v>
      </c>
      <c r="V43" s="78"/>
    </row>
    <row r="44" spans="1:22" ht="93.75" x14ac:dyDescent="0.2">
      <c r="A44" s="9">
        <v>1142</v>
      </c>
      <c r="B44" s="10" t="s">
        <v>40</v>
      </c>
      <c r="C44" s="9"/>
      <c r="D44" s="11">
        <f>E44</f>
        <v>5518.2</v>
      </c>
      <c r="E44" s="12">
        <v>5518.2</v>
      </c>
      <c r="F44" s="9" t="s">
        <v>12</v>
      </c>
      <c r="G44" s="11">
        <f>H44</f>
        <v>5500</v>
      </c>
      <c r="H44" s="36">
        <v>5500</v>
      </c>
      <c r="I44" s="9" t="s">
        <v>12</v>
      </c>
      <c r="J44" s="49">
        <f t="shared" ref="J44" si="56">K44</f>
        <v>5500</v>
      </c>
      <c r="K44" s="36">
        <v>5500</v>
      </c>
      <c r="L44" s="45" t="s">
        <v>12</v>
      </c>
      <c r="M44" s="64">
        <f t="shared" si="4"/>
        <v>0</v>
      </c>
      <c r="N44" s="23">
        <f t="shared" si="5"/>
        <v>0</v>
      </c>
      <c r="O44" s="56"/>
      <c r="P44" s="62">
        <f t="shared" si="53"/>
        <v>5500</v>
      </c>
      <c r="Q44" s="36">
        <v>5500</v>
      </c>
      <c r="R44" s="56" t="s">
        <v>12</v>
      </c>
      <c r="S44" s="62">
        <f t="shared" si="54"/>
        <v>5500</v>
      </c>
      <c r="T44" s="36">
        <v>5500</v>
      </c>
      <c r="U44" s="56" t="s">
        <v>12</v>
      </c>
      <c r="V44" s="78"/>
    </row>
    <row r="45" spans="1:22" ht="30" x14ac:dyDescent="0.2">
      <c r="A45" s="6">
        <v>1150</v>
      </c>
      <c r="B45" s="7" t="s">
        <v>41</v>
      </c>
      <c r="C45" s="6">
        <v>7161</v>
      </c>
      <c r="D45" s="11">
        <f>D47+D53</f>
        <v>0</v>
      </c>
      <c r="E45" s="11">
        <f>E47+E53</f>
        <v>0</v>
      </c>
      <c r="F45" s="9" t="s">
        <v>11</v>
      </c>
      <c r="G45" s="11">
        <f>G47+G53</f>
        <v>0</v>
      </c>
      <c r="H45" s="35">
        <f>H47+H53</f>
        <v>0</v>
      </c>
      <c r="I45" s="9" t="s">
        <v>11</v>
      </c>
      <c r="J45" s="49">
        <f t="shared" ref="J45:K45" si="57">J47+J53</f>
        <v>0</v>
      </c>
      <c r="K45" s="63">
        <f t="shared" si="57"/>
        <v>0</v>
      </c>
      <c r="L45" s="45" t="s">
        <v>11</v>
      </c>
      <c r="M45" s="64">
        <f t="shared" si="4"/>
        <v>0</v>
      </c>
      <c r="N45" s="23">
        <f t="shared" si="5"/>
        <v>0</v>
      </c>
      <c r="O45" s="56"/>
      <c r="P45" s="62">
        <f t="shared" ref="P45:Q45" si="58">P47+P53</f>
        <v>0</v>
      </c>
      <c r="Q45" s="63">
        <f t="shared" si="58"/>
        <v>0</v>
      </c>
      <c r="R45" s="56" t="s">
        <v>11</v>
      </c>
      <c r="S45" s="62">
        <f t="shared" ref="S45:T45" si="59">S47+S53</f>
        <v>0</v>
      </c>
      <c r="T45" s="63">
        <f t="shared" si="59"/>
        <v>0</v>
      </c>
      <c r="U45" s="56" t="s">
        <v>11</v>
      </c>
      <c r="V45" s="78"/>
    </row>
    <row r="46" spans="1:22" ht="15" x14ac:dyDescent="0.2">
      <c r="A46" s="9"/>
      <c r="B46" s="21" t="s">
        <v>42</v>
      </c>
      <c r="C46" s="9"/>
      <c r="D46" s="12"/>
      <c r="E46" s="12"/>
      <c r="F46" s="9"/>
      <c r="G46" s="9"/>
      <c r="H46" s="31"/>
      <c r="I46" s="9"/>
      <c r="J46" s="45"/>
      <c r="K46" s="52"/>
      <c r="L46" s="45"/>
      <c r="M46" s="64">
        <f t="shared" si="4"/>
        <v>0</v>
      </c>
      <c r="N46" s="23">
        <f t="shared" si="5"/>
        <v>0</v>
      </c>
      <c r="O46" s="56"/>
      <c r="P46" s="56"/>
      <c r="Q46" s="52"/>
      <c r="R46" s="56"/>
      <c r="S46" s="56"/>
      <c r="T46" s="52"/>
      <c r="U46" s="56"/>
      <c r="V46" s="78"/>
    </row>
    <row r="47" spans="1:22" ht="45" x14ac:dyDescent="0.2">
      <c r="A47" s="187">
        <v>1151</v>
      </c>
      <c r="B47" s="21" t="s">
        <v>43</v>
      </c>
      <c r="C47" s="187"/>
      <c r="D47" s="196">
        <f>D50+D51+D52</f>
        <v>0</v>
      </c>
      <c r="E47" s="196">
        <f>E50+E51+E52</f>
        <v>0</v>
      </c>
      <c r="F47" s="187" t="s">
        <v>11</v>
      </c>
      <c r="G47" s="196">
        <f>G50+G51+G52</f>
        <v>0</v>
      </c>
      <c r="H47" s="197">
        <f>H50+H51+H52</f>
        <v>0</v>
      </c>
      <c r="I47" s="187" t="s">
        <v>11</v>
      </c>
      <c r="J47" s="196">
        <f t="shared" ref="J47:K47" si="60">J50+J51+J52</f>
        <v>0</v>
      </c>
      <c r="K47" s="197">
        <f t="shared" si="60"/>
        <v>0</v>
      </c>
      <c r="L47" s="187" t="s">
        <v>11</v>
      </c>
      <c r="M47" s="64">
        <f t="shared" si="4"/>
        <v>0</v>
      </c>
      <c r="N47" s="23">
        <f t="shared" si="5"/>
        <v>0</v>
      </c>
      <c r="O47" s="69"/>
      <c r="P47" s="170">
        <f t="shared" ref="P47:Q47" si="61">P50+P51+P52</f>
        <v>0</v>
      </c>
      <c r="Q47" s="173">
        <f t="shared" si="61"/>
        <v>0</v>
      </c>
      <c r="R47" s="166" t="s">
        <v>11</v>
      </c>
      <c r="S47" s="170">
        <f t="shared" ref="S47:T47" si="62">S50+S51+S52</f>
        <v>0</v>
      </c>
      <c r="T47" s="173">
        <f t="shared" si="62"/>
        <v>0</v>
      </c>
      <c r="U47" s="166" t="s">
        <v>11</v>
      </c>
      <c r="V47" s="78"/>
    </row>
    <row r="48" spans="1:22" ht="15" x14ac:dyDescent="0.2">
      <c r="A48" s="187"/>
      <c r="B48" s="10" t="s">
        <v>44</v>
      </c>
      <c r="C48" s="187"/>
      <c r="D48" s="196"/>
      <c r="E48" s="196"/>
      <c r="F48" s="187"/>
      <c r="G48" s="196"/>
      <c r="H48" s="197"/>
      <c r="I48" s="187"/>
      <c r="J48" s="196"/>
      <c r="K48" s="197"/>
      <c r="L48" s="187"/>
      <c r="M48" s="64">
        <f t="shared" si="4"/>
        <v>0</v>
      </c>
      <c r="N48" s="23">
        <f t="shared" si="5"/>
        <v>0</v>
      </c>
      <c r="O48" s="70"/>
      <c r="P48" s="171"/>
      <c r="Q48" s="174"/>
      <c r="R48" s="176"/>
      <c r="S48" s="171"/>
      <c r="T48" s="174"/>
      <c r="U48" s="176"/>
      <c r="V48" s="78"/>
    </row>
    <row r="49" spans="1:22" ht="15" x14ac:dyDescent="0.2">
      <c r="A49" s="187"/>
      <c r="B49" s="21" t="s">
        <v>45</v>
      </c>
      <c r="C49" s="187"/>
      <c r="D49" s="196"/>
      <c r="E49" s="196"/>
      <c r="F49" s="187"/>
      <c r="G49" s="196"/>
      <c r="H49" s="197"/>
      <c r="I49" s="187"/>
      <c r="J49" s="196"/>
      <c r="K49" s="197"/>
      <c r="L49" s="187"/>
      <c r="M49" s="64">
        <f t="shared" si="4"/>
        <v>0</v>
      </c>
      <c r="N49" s="23">
        <f t="shared" si="5"/>
        <v>0</v>
      </c>
      <c r="O49" s="71"/>
      <c r="P49" s="172"/>
      <c r="Q49" s="175"/>
      <c r="R49" s="167"/>
      <c r="S49" s="172"/>
      <c r="T49" s="175"/>
      <c r="U49" s="167"/>
      <c r="V49" s="78"/>
    </row>
    <row r="50" spans="1:22" ht="15" x14ac:dyDescent="0.2">
      <c r="A50" s="9">
        <v>1152</v>
      </c>
      <c r="B50" s="21" t="s">
        <v>46</v>
      </c>
      <c r="C50" s="9"/>
      <c r="D50" s="12"/>
      <c r="E50" s="12"/>
      <c r="F50" s="9" t="s">
        <v>11</v>
      </c>
      <c r="G50" s="9"/>
      <c r="H50" s="31"/>
      <c r="I50" s="9" t="s">
        <v>11</v>
      </c>
      <c r="J50" s="45"/>
      <c r="K50" s="52"/>
      <c r="L50" s="45" t="s">
        <v>11</v>
      </c>
      <c r="M50" s="64">
        <f t="shared" si="4"/>
        <v>0</v>
      </c>
      <c r="N50" s="23">
        <f t="shared" si="5"/>
        <v>0</v>
      </c>
      <c r="O50" s="56"/>
      <c r="P50" s="56"/>
      <c r="Q50" s="52"/>
      <c r="R50" s="56" t="s">
        <v>11</v>
      </c>
      <c r="S50" s="56"/>
      <c r="T50" s="52"/>
      <c r="U50" s="56" t="s">
        <v>11</v>
      </c>
      <c r="V50" s="78"/>
    </row>
    <row r="51" spans="1:22" ht="15" x14ac:dyDescent="0.2">
      <c r="A51" s="9">
        <v>1153</v>
      </c>
      <c r="B51" s="21" t="s">
        <v>47</v>
      </c>
      <c r="C51" s="9"/>
      <c r="D51" s="12"/>
      <c r="E51" s="12"/>
      <c r="F51" s="9" t="s">
        <v>11</v>
      </c>
      <c r="G51" s="9"/>
      <c r="H51" s="31"/>
      <c r="I51" s="9" t="s">
        <v>11</v>
      </c>
      <c r="J51" s="45"/>
      <c r="K51" s="52"/>
      <c r="L51" s="45" t="s">
        <v>11</v>
      </c>
      <c r="M51" s="64">
        <f t="shared" si="4"/>
        <v>0</v>
      </c>
      <c r="N51" s="23">
        <f t="shared" si="5"/>
        <v>0</v>
      </c>
      <c r="O51" s="56"/>
      <c r="P51" s="56"/>
      <c r="Q51" s="52"/>
      <c r="R51" s="56" t="s">
        <v>11</v>
      </c>
      <c r="S51" s="56"/>
      <c r="T51" s="52"/>
      <c r="U51" s="56" t="s">
        <v>11</v>
      </c>
      <c r="V51" s="78"/>
    </row>
    <row r="52" spans="1:22" ht="30" x14ac:dyDescent="0.2">
      <c r="A52" s="9">
        <v>1154</v>
      </c>
      <c r="B52" s="21" t="s">
        <v>48</v>
      </c>
      <c r="C52" s="9"/>
      <c r="D52" s="12"/>
      <c r="E52" s="12"/>
      <c r="F52" s="9" t="s">
        <v>11</v>
      </c>
      <c r="G52" s="9"/>
      <c r="H52" s="31"/>
      <c r="I52" s="9" t="s">
        <v>11</v>
      </c>
      <c r="J52" s="45"/>
      <c r="K52" s="52"/>
      <c r="L52" s="45" t="s">
        <v>11</v>
      </c>
      <c r="M52" s="64">
        <f t="shared" si="4"/>
        <v>0</v>
      </c>
      <c r="N52" s="23">
        <f t="shared" si="5"/>
        <v>0</v>
      </c>
      <c r="O52" s="56"/>
      <c r="P52" s="56"/>
      <c r="Q52" s="52"/>
      <c r="R52" s="56" t="s">
        <v>11</v>
      </c>
      <c r="S52" s="56"/>
      <c r="T52" s="52"/>
      <c r="U52" s="56" t="s">
        <v>11</v>
      </c>
      <c r="V52" s="78"/>
    </row>
    <row r="53" spans="1:22" ht="90" x14ac:dyDescent="0.2">
      <c r="A53" s="9">
        <v>1155</v>
      </c>
      <c r="B53" s="21" t="s">
        <v>49</v>
      </c>
      <c r="C53" s="9"/>
      <c r="D53" s="12"/>
      <c r="E53" s="12"/>
      <c r="F53" s="9" t="s">
        <v>11</v>
      </c>
      <c r="G53" s="9"/>
      <c r="H53" s="31"/>
      <c r="I53" s="9" t="s">
        <v>11</v>
      </c>
      <c r="J53" s="45"/>
      <c r="K53" s="52"/>
      <c r="L53" s="45" t="s">
        <v>11</v>
      </c>
      <c r="M53" s="64">
        <f t="shared" si="4"/>
        <v>0</v>
      </c>
      <c r="N53" s="23">
        <f t="shared" si="5"/>
        <v>0</v>
      </c>
      <c r="O53" s="56"/>
      <c r="P53" s="56"/>
      <c r="Q53" s="52"/>
      <c r="R53" s="56" t="s">
        <v>11</v>
      </c>
      <c r="S53" s="56"/>
      <c r="T53" s="52"/>
      <c r="U53" s="56" t="s">
        <v>11</v>
      </c>
      <c r="V53" s="78"/>
    </row>
    <row r="54" spans="1:22" ht="51" x14ac:dyDescent="0.2">
      <c r="A54" s="6">
        <v>1200</v>
      </c>
      <c r="B54" s="7" t="s">
        <v>50</v>
      </c>
      <c r="C54" s="6">
        <v>7300</v>
      </c>
      <c r="D54" s="13">
        <f>E54+F54</f>
        <v>832257.91999999993</v>
      </c>
      <c r="E54" s="14">
        <f>E56+E56+E62+E68</f>
        <v>822207.6</v>
      </c>
      <c r="F54" s="66">
        <f>F77</f>
        <v>10050.32</v>
      </c>
      <c r="G54" s="13">
        <f>H54+I54</f>
        <v>754015.9</v>
      </c>
      <c r="H54" s="13">
        <f>H56+H62+H65+H68+H77</f>
        <v>749297.8</v>
      </c>
      <c r="I54" s="55">
        <f>I77</f>
        <v>4718.1000000000004</v>
      </c>
      <c r="J54" s="50">
        <f t="shared" ref="J54:K54" si="63">J56+J62+J65+J68+J77</f>
        <v>1372383.4</v>
      </c>
      <c r="K54" s="60">
        <f t="shared" si="63"/>
        <v>1073383.3999999999</v>
      </c>
      <c r="L54" s="22"/>
      <c r="M54" s="64">
        <f t="shared" si="4"/>
        <v>618367.49999999988</v>
      </c>
      <c r="N54" s="23">
        <f t="shared" si="5"/>
        <v>324085.59999999986</v>
      </c>
      <c r="O54" s="22"/>
      <c r="P54" s="60">
        <f t="shared" ref="P54:Q54" si="64">P56+P62+P65+P68+P77</f>
        <v>1350384.4</v>
      </c>
      <c r="Q54" s="60">
        <f t="shared" si="64"/>
        <v>1071384.3999999999</v>
      </c>
      <c r="R54" s="22"/>
      <c r="S54" s="60">
        <f t="shared" ref="S54:T54" si="65">S56+S62+S65+S68+S77</f>
        <v>1416384.4</v>
      </c>
      <c r="T54" s="60">
        <f t="shared" si="65"/>
        <v>1071384.3999999999</v>
      </c>
      <c r="U54" s="159">
        <f>U77</f>
        <v>345000</v>
      </c>
      <c r="V54" s="78"/>
    </row>
    <row r="55" spans="1:22" x14ac:dyDescent="0.2">
      <c r="A55" s="9"/>
      <c r="B55" s="10" t="s">
        <v>6</v>
      </c>
      <c r="C55" s="9"/>
      <c r="D55" s="11">
        <f>E55</f>
        <v>0</v>
      </c>
      <c r="E55" s="12"/>
      <c r="F55" s="9"/>
      <c r="G55" s="11">
        <f>H55</f>
        <v>0</v>
      </c>
      <c r="H55" s="31"/>
      <c r="I55" s="9"/>
      <c r="J55" s="49">
        <f t="shared" ref="J55" si="66">K55</f>
        <v>0</v>
      </c>
      <c r="K55" s="52"/>
      <c r="L55" s="45"/>
      <c r="M55" s="64">
        <f t="shared" si="4"/>
        <v>0</v>
      </c>
      <c r="N55" s="23">
        <f t="shared" si="5"/>
        <v>0</v>
      </c>
      <c r="O55" s="56"/>
      <c r="P55" s="62">
        <f t="shared" ref="P55" si="67">Q55</f>
        <v>0</v>
      </c>
      <c r="Q55" s="52"/>
      <c r="R55" s="56"/>
      <c r="S55" s="62">
        <f t="shared" ref="S55" si="68">T55</f>
        <v>0</v>
      </c>
      <c r="T55" s="52"/>
      <c r="U55" s="56"/>
      <c r="V55" s="78"/>
    </row>
    <row r="56" spans="1:22" ht="45" x14ac:dyDescent="0.2">
      <c r="A56" s="6">
        <v>1210</v>
      </c>
      <c r="B56" s="7" t="s">
        <v>51</v>
      </c>
      <c r="C56" s="9">
        <v>7311</v>
      </c>
      <c r="D56" s="11">
        <f>E56</f>
        <v>0</v>
      </c>
      <c r="E56" s="12"/>
      <c r="F56" s="9" t="s">
        <v>11</v>
      </c>
      <c r="G56" s="11">
        <f>H56+H58</f>
        <v>0</v>
      </c>
      <c r="H56" s="31"/>
      <c r="I56" s="9" t="s">
        <v>11</v>
      </c>
      <c r="J56" s="49">
        <f t="shared" ref="J56" si="69">K56+K58</f>
        <v>0</v>
      </c>
      <c r="K56" s="52"/>
      <c r="L56" s="45" t="s">
        <v>11</v>
      </c>
      <c r="M56" s="64">
        <f t="shared" si="4"/>
        <v>0</v>
      </c>
      <c r="N56" s="23">
        <f t="shared" si="5"/>
        <v>0</v>
      </c>
      <c r="O56" s="56"/>
      <c r="P56" s="62">
        <f t="shared" ref="P56" si="70">Q56+Q58</f>
        <v>0</v>
      </c>
      <c r="Q56" s="52"/>
      <c r="R56" s="56" t="s">
        <v>11</v>
      </c>
      <c r="S56" s="62">
        <f t="shared" ref="S56" si="71">T56+T58</f>
        <v>0</v>
      </c>
      <c r="T56" s="52"/>
      <c r="U56" s="56" t="s">
        <v>11</v>
      </c>
      <c r="V56" s="78"/>
    </row>
    <row r="57" spans="1:22" ht="15" x14ac:dyDescent="0.2">
      <c r="A57" s="9"/>
      <c r="B57" s="21" t="s">
        <v>52</v>
      </c>
      <c r="C57" s="9"/>
      <c r="D57" s="11">
        <f>E57</f>
        <v>0</v>
      </c>
      <c r="E57" s="12"/>
      <c r="F57" s="9"/>
      <c r="G57" s="11">
        <f>H57</f>
        <v>0</v>
      </c>
      <c r="H57" s="31"/>
      <c r="I57" s="9"/>
      <c r="J57" s="49">
        <f t="shared" ref="J57" si="72">K57</f>
        <v>0</v>
      </c>
      <c r="K57" s="52"/>
      <c r="L57" s="45"/>
      <c r="M57" s="64">
        <f t="shared" si="4"/>
        <v>0</v>
      </c>
      <c r="N57" s="23">
        <f t="shared" si="5"/>
        <v>0</v>
      </c>
      <c r="O57" s="56"/>
      <c r="P57" s="62">
        <f t="shared" ref="P57" si="73">Q57</f>
        <v>0</v>
      </c>
      <c r="Q57" s="52"/>
      <c r="R57" s="56"/>
      <c r="S57" s="62">
        <f t="shared" ref="S57" si="74">T57</f>
        <v>0</v>
      </c>
      <c r="T57" s="52"/>
      <c r="U57" s="56"/>
      <c r="V57" s="78"/>
    </row>
    <row r="58" spans="1:22" ht="75" x14ac:dyDescent="0.2">
      <c r="A58" s="9">
        <v>1211</v>
      </c>
      <c r="B58" s="21" t="s">
        <v>53</v>
      </c>
      <c r="C58" s="9"/>
      <c r="D58" s="11">
        <f>E58</f>
        <v>0</v>
      </c>
      <c r="E58" s="12"/>
      <c r="F58" s="9" t="s">
        <v>11</v>
      </c>
      <c r="G58" s="11"/>
      <c r="H58" s="39"/>
      <c r="I58" s="9" t="s">
        <v>11</v>
      </c>
      <c r="J58" s="49"/>
      <c r="K58" s="39"/>
      <c r="L58" s="45" t="s">
        <v>11</v>
      </c>
      <c r="M58" s="64">
        <f t="shared" si="4"/>
        <v>0</v>
      </c>
      <c r="N58" s="23">
        <f t="shared" si="5"/>
        <v>0</v>
      </c>
      <c r="O58" s="56"/>
      <c r="P58" s="62"/>
      <c r="Q58" s="39"/>
      <c r="R58" s="56" t="s">
        <v>11</v>
      </c>
      <c r="S58" s="62"/>
      <c r="T58" s="39"/>
      <c r="U58" s="56" t="s">
        <v>11</v>
      </c>
      <c r="V58" s="78"/>
    </row>
    <row r="59" spans="1:22" ht="45" x14ac:dyDescent="0.2">
      <c r="A59" s="6">
        <v>1220</v>
      </c>
      <c r="B59" s="7" t="s">
        <v>54</v>
      </c>
      <c r="C59" s="9">
        <v>7312</v>
      </c>
      <c r="D59" s="11">
        <f>F59</f>
        <v>0</v>
      </c>
      <c r="E59" s="12" t="s">
        <v>11</v>
      </c>
      <c r="F59" s="9"/>
      <c r="G59" s="11">
        <f>I59</f>
        <v>0</v>
      </c>
      <c r="H59" s="31"/>
      <c r="I59" s="9"/>
      <c r="J59" s="49">
        <f t="shared" ref="J59" si="75">L59</f>
        <v>0</v>
      </c>
      <c r="K59" s="52"/>
      <c r="L59" s="45"/>
      <c r="M59" s="64">
        <f t="shared" si="4"/>
        <v>0</v>
      </c>
      <c r="N59" s="23">
        <f t="shared" si="5"/>
        <v>0</v>
      </c>
      <c r="O59" s="56"/>
      <c r="P59" s="62">
        <f t="shared" ref="P59" si="76">R59</f>
        <v>0</v>
      </c>
      <c r="Q59" s="52"/>
      <c r="R59" s="56"/>
      <c r="S59" s="62">
        <f t="shared" ref="S59" si="77">U59</f>
        <v>0</v>
      </c>
      <c r="T59" s="52"/>
      <c r="U59" s="56"/>
      <c r="V59" s="78"/>
    </row>
    <row r="60" spans="1:22" ht="15" x14ac:dyDescent="0.2">
      <c r="A60" s="9"/>
      <c r="B60" s="21" t="s">
        <v>52</v>
      </c>
      <c r="C60" s="9"/>
      <c r="D60" s="11"/>
      <c r="E60" s="12"/>
      <c r="F60" s="9"/>
      <c r="G60" s="11"/>
      <c r="H60" s="31"/>
      <c r="I60" s="9"/>
      <c r="J60" s="49"/>
      <c r="K60" s="52"/>
      <c r="L60" s="45"/>
      <c r="M60" s="64">
        <f t="shared" si="4"/>
        <v>0</v>
      </c>
      <c r="N60" s="23">
        <f t="shared" si="5"/>
        <v>0</v>
      </c>
      <c r="O60" s="56"/>
      <c r="P60" s="62"/>
      <c r="Q60" s="52"/>
      <c r="R60" s="56"/>
      <c r="S60" s="62"/>
      <c r="T60" s="52"/>
      <c r="U60" s="56"/>
      <c r="V60" s="78"/>
    </row>
    <row r="61" spans="1:22" ht="75" x14ac:dyDescent="0.2">
      <c r="A61" s="9">
        <v>1221</v>
      </c>
      <c r="B61" s="21" t="s">
        <v>55</v>
      </c>
      <c r="C61" s="9"/>
      <c r="D61" s="11"/>
      <c r="E61" s="12" t="s">
        <v>11</v>
      </c>
      <c r="F61" s="9"/>
      <c r="G61" s="11">
        <v>0</v>
      </c>
      <c r="H61" s="31"/>
      <c r="I61" s="9"/>
      <c r="J61" s="49">
        <v>0</v>
      </c>
      <c r="K61" s="52"/>
      <c r="L61" s="45"/>
      <c r="M61" s="64">
        <f t="shared" si="4"/>
        <v>0</v>
      </c>
      <c r="N61" s="23">
        <f t="shared" si="5"/>
        <v>0</v>
      </c>
      <c r="O61" s="56"/>
      <c r="P61" s="62">
        <v>0</v>
      </c>
      <c r="Q61" s="52"/>
      <c r="R61" s="56"/>
      <c r="S61" s="62">
        <v>0</v>
      </c>
      <c r="T61" s="52"/>
      <c r="U61" s="56"/>
      <c r="V61" s="78"/>
    </row>
    <row r="62" spans="1:22" ht="38.25" x14ac:dyDescent="0.2">
      <c r="A62" s="6">
        <v>1230</v>
      </c>
      <c r="B62" s="7" t="s">
        <v>56</v>
      </c>
      <c r="C62" s="6">
        <v>7321</v>
      </c>
      <c r="D62" s="20">
        <f>E62</f>
        <v>0</v>
      </c>
      <c r="E62" s="8"/>
      <c r="F62" s="6" t="s">
        <v>12</v>
      </c>
      <c r="G62" s="20">
        <f>H62</f>
        <v>0</v>
      </c>
      <c r="H62" s="29"/>
      <c r="I62" s="6" t="s">
        <v>12</v>
      </c>
      <c r="J62" s="20">
        <f t="shared" ref="J62" si="78">K62</f>
        <v>0</v>
      </c>
      <c r="K62" s="51"/>
      <c r="L62" s="47" t="s">
        <v>12</v>
      </c>
      <c r="M62" s="64">
        <f t="shared" si="4"/>
        <v>0</v>
      </c>
      <c r="N62" s="23">
        <f t="shared" si="5"/>
        <v>0</v>
      </c>
      <c r="O62" s="58"/>
      <c r="P62" s="20">
        <f t="shared" ref="P62" si="79">Q62</f>
        <v>0</v>
      </c>
      <c r="Q62" s="51"/>
      <c r="R62" s="58" t="s">
        <v>12</v>
      </c>
      <c r="S62" s="20">
        <f t="shared" ref="S62" si="80">T62</f>
        <v>0</v>
      </c>
      <c r="T62" s="51"/>
      <c r="U62" s="58" t="s">
        <v>12</v>
      </c>
      <c r="V62" s="78"/>
    </row>
    <row r="63" spans="1:22" x14ac:dyDescent="0.2">
      <c r="A63" s="9"/>
      <c r="B63" s="10" t="s">
        <v>6</v>
      </c>
      <c r="C63" s="9"/>
      <c r="D63" s="11"/>
      <c r="E63" s="12"/>
      <c r="F63" s="9"/>
      <c r="G63" s="11"/>
      <c r="H63" s="31"/>
      <c r="I63" s="9"/>
      <c r="J63" s="49"/>
      <c r="K63" s="52"/>
      <c r="L63" s="45"/>
      <c r="M63" s="64">
        <f t="shared" si="4"/>
        <v>0</v>
      </c>
      <c r="N63" s="23">
        <f t="shared" si="5"/>
        <v>0</v>
      </c>
      <c r="O63" s="56"/>
      <c r="P63" s="62"/>
      <c r="Q63" s="52"/>
      <c r="R63" s="56"/>
      <c r="S63" s="62"/>
      <c r="T63" s="52"/>
      <c r="U63" s="56"/>
      <c r="V63" s="78"/>
    </row>
    <row r="64" spans="1:22" ht="58.5" customHeight="1" x14ac:dyDescent="0.2">
      <c r="A64" s="9">
        <v>1231</v>
      </c>
      <c r="B64" s="10" t="s">
        <v>57</v>
      </c>
      <c r="C64" s="9"/>
      <c r="D64" s="11"/>
      <c r="E64" s="12"/>
      <c r="F64" s="9" t="s">
        <v>12</v>
      </c>
      <c r="G64" s="11"/>
      <c r="H64" s="31"/>
      <c r="I64" s="9" t="s">
        <v>12</v>
      </c>
      <c r="J64" s="49"/>
      <c r="K64" s="52"/>
      <c r="L64" s="45" t="s">
        <v>12</v>
      </c>
      <c r="M64" s="64">
        <f t="shared" si="4"/>
        <v>0</v>
      </c>
      <c r="N64" s="23">
        <f t="shared" si="5"/>
        <v>0</v>
      </c>
      <c r="O64" s="56"/>
      <c r="P64" s="62"/>
      <c r="Q64" s="52"/>
      <c r="R64" s="56" t="s">
        <v>12</v>
      </c>
      <c r="S64" s="62"/>
      <c r="T64" s="52"/>
      <c r="U64" s="56" t="s">
        <v>12</v>
      </c>
      <c r="V64" s="78"/>
    </row>
    <row r="65" spans="1:22" ht="38.25" x14ac:dyDescent="0.2">
      <c r="A65" s="6">
        <v>1240</v>
      </c>
      <c r="B65" s="7" t="s">
        <v>58</v>
      </c>
      <c r="C65" s="6">
        <v>7322</v>
      </c>
      <c r="D65" s="8"/>
      <c r="E65" s="8" t="s">
        <v>12</v>
      </c>
      <c r="F65" s="6"/>
      <c r="G65" s="6"/>
      <c r="H65" s="29"/>
      <c r="I65" s="6"/>
      <c r="J65" s="47"/>
      <c r="K65" s="51"/>
      <c r="L65" s="47"/>
      <c r="M65" s="64">
        <f t="shared" si="4"/>
        <v>0</v>
      </c>
      <c r="N65" s="23">
        <f t="shared" si="5"/>
        <v>0</v>
      </c>
      <c r="O65" s="58"/>
      <c r="P65" s="58"/>
      <c r="Q65" s="51"/>
      <c r="R65" s="58"/>
      <c r="S65" s="58"/>
      <c r="T65" s="51"/>
      <c r="U65" s="58"/>
      <c r="V65" s="78"/>
    </row>
    <row r="66" spans="1:22" x14ac:dyDescent="0.2">
      <c r="A66" s="9"/>
      <c r="B66" s="10" t="s">
        <v>6</v>
      </c>
      <c r="C66" s="9"/>
      <c r="D66" s="12"/>
      <c r="E66" s="12"/>
      <c r="F66" s="9"/>
      <c r="G66" s="9"/>
      <c r="H66" s="31"/>
      <c r="I66" s="9"/>
      <c r="J66" s="45"/>
      <c r="K66" s="52"/>
      <c r="L66" s="45"/>
      <c r="M66" s="64">
        <f t="shared" si="4"/>
        <v>0</v>
      </c>
      <c r="N66" s="23">
        <f t="shared" si="5"/>
        <v>0</v>
      </c>
      <c r="O66" s="56"/>
      <c r="P66" s="56"/>
      <c r="Q66" s="52"/>
      <c r="R66" s="56"/>
      <c r="S66" s="56"/>
      <c r="T66" s="52"/>
      <c r="U66" s="56"/>
      <c r="V66" s="78"/>
    </row>
    <row r="67" spans="1:22" ht="51" x14ac:dyDescent="0.2">
      <c r="A67" s="9">
        <v>1241</v>
      </c>
      <c r="B67" s="10" t="s">
        <v>59</v>
      </c>
      <c r="C67" s="9"/>
      <c r="D67" s="12"/>
      <c r="E67" s="12" t="s">
        <v>12</v>
      </c>
      <c r="F67" s="9"/>
      <c r="G67" s="9"/>
      <c r="H67" s="31"/>
      <c r="I67" s="9"/>
      <c r="J67" s="45"/>
      <c r="K67" s="52"/>
      <c r="L67" s="45"/>
      <c r="M67" s="64">
        <f t="shared" si="4"/>
        <v>0</v>
      </c>
      <c r="N67" s="23">
        <f t="shared" si="5"/>
        <v>0</v>
      </c>
      <c r="O67" s="56"/>
      <c r="P67" s="56"/>
      <c r="Q67" s="52"/>
      <c r="R67" s="56"/>
      <c r="S67" s="56"/>
      <c r="T67" s="52"/>
      <c r="U67" s="56"/>
      <c r="V67" s="78"/>
    </row>
    <row r="68" spans="1:22" ht="68.25" x14ac:dyDescent="0.2">
      <c r="A68" s="6">
        <v>1250</v>
      </c>
      <c r="B68" s="7" t="s">
        <v>60</v>
      </c>
      <c r="C68" s="6">
        <v>7331</v>
      </c>
      <c r="D68" s="13">
        <f>D70+D71+D74+D75+D76</f>
        <v>822207.6</v>
      </c>
      <c r="E68" s="13">
        <f>E70+E71+E74+E75+E76</f>
        <v>822207.6</v>
      </c>
      <c r="F68" s="6" t="s">
        <v>12</v>
      </c>
      <c r="G68" s="13">
        <f>H68</f>
        <v>749297.8</v>
      </c>
      <c r="H68" s="34">
        <f>H70+H71+H74+H75</f>
        <v>749297.8</v>
      </c>
      <c r="I68" s="6" t="s">
        <v>12</v>
      </c>
      <c r="J68" s="50">
        <f t="shared" ref="J68:K68" si="81">J70+J71+J74+J75+J76</f>
        <v>1073383.3999999999</v>
      </c>
      <c r="K68" s="61">
        <f t="shared" si="81"/>
        <v>1073383.3999999999</v>
      </c>
      <c r="L68" s="47" t="s">
        <v>12</v>
      </c>
      <c r="M68" s="64">
        <f t="shared" si="4"/>
        <v>324085.59999999986</v>
      </c>
      <c r="N68" s="23">
        <f t="shared" si="5"/>
        <v>324085.59999999986</v>
      </c>
      <c r="O68" s="58"/>
      <c r="P68" s="60">
        <f t="shared" ref="P68:Q68" si="82">P70+P71+P74+P75+P76</f>
        <v>1071384.3999999999</v>
      </c>
      <c r="Q68" s="61">
        <f t="shared" si="82"/>
        <v>1071384.3999999999</v>
      </c>
      <c r="R68" s="58" t="s">
        <v>12</v>
      </c>
      <c r="S68" s="60">
        <f t="shared" ref="S68:T68" si="83">S70+S71+S74+S75+S76</f>
        <v>1071384.3999999999</v>
      </c>
      <c r="T68" s="61">
        <f t="shared" si="83"/>
        <v>1071384.3999999999</v>
      </c>
      <c r="U68" s="58" t="s">
        <v>12</v>
      </c>
      <c r="V68" s="80" t="s">
        <v>423</v>
      </c>
    </row>
    <row r="69" spans="1:22" ht="20.25" customHeight="1" x14ac:dyDescent="0.2">
      <c r="A69" s="9"/>
      <c r="B69" s="10" t="s">
        <v>6</v>
      </c>
      <c r="C69" s="9"/>
      <c r="D69" s="12"/>
      <c r="E69" s="12"/>
      <c r="F69" s="9"/>
      <c r="G69" s="9"/>
      <c r="H69" s="31"/>
      <c r="I69" s="9"/>
      <c r="J69" s="45"/>
      <c r="K69" s="52"/>
      <c r="L69" s="45"/>
      <c r="M69" s="64">
        <f t="shared" si="4"/>
        <v>0</v>
      </c>
      <c r="N69" s="23">
        <f t="shared" si="5"/>
        <v>0</v>
      </c>
      <c r="O69" s="56"/>
      <c r="P69" s="56"/>
      <c r="Q69" s="52"/>
      <c r="R69" s="56"/>
      <c r="S69" s="56"/>
      <c r="T69" s="52"/>
      <c r="U69" s="56"/>
      <c r="V69" s="78"/>
    </row>
    <row r="70" spans="1:22" ht="45.75" customHeight="1" x14ac:dyDescent="0.2">
      <c r="A70" s="9">
        <v>1251</v>
      </c>
      <c r="B70" s="10" t="s">
        <v>61</v>
      </c>
      <c r="C70" s="9"/>
      <c r="D70" s="11">
        <f t="shared" ref="D70:D75" si="84">E70</f>
        <v>810273.2</v>
      </c>
      <c r="E70" s="12">
        <v>810273.2</v>
      </c>
      <c r="F70" s="9" t="s">
        <v>12</v>
      </c>
      <c r="G70" s="11">
        <f t="shared" ref="G70:G76" si="85">H70</f>
        <v>741027.8</v>
      </c>
      <c r="H70" s="43">
        <v>741027.8</v>
      </c>
      <c r="I70" s="9" t="s">
        <v>12</v>
      </c>
      <c r="J70" s="49">
        <f t="shared" ref="J70" si="86">K70</f>
        <v>1060954.3999999999</v>
      </c>
      <c r="K70" s="65">
        <v>1060954.3999999999</v>
      </c>
      <c r="L70" s="45" t="s">
        <v>12</v>
      </c>
      <c r="M70" s="64">
        <f t="shared" si="4"/>
        <v>319926.59999999986</v>
      </c>
      <c r="N70" s="23">
        <f t="shared" si="5"/>
        <v>319926.59999999986</v>
      </c>
      <c r="O70" s="56"/>
      <c r="P70" s="62">
        <f t="shared" ref="P70:P75" si="87">Q70</f>
        <v>1060954.3999999999</v>
      </c>
      <c r="Q70" s="65">
        <v>1060954.3999999999</v>
      </c>
      <c r="R70" s="56" t="s">
        <v>12</v>
      </c>
      <c r="S70" s="62">
        <f t="shared" ref="S70:S75" si="88">T70</f>
        <v>1060954.3999999999</v>
      </c>
      <c r="T70" s="65">
        <v>1060954.3999999999</v>
      </c>
      <c r="U70" s="56" t="s">
        <v>12</v>
      </c>
      <c r="V70" s="78"/>
    </row>
    <row r="71" spans="1:22" ht="30" x14ac:dyDescent="0.2">
      <c r="A71" s="9">
        <v>1252</v>
      </c>
      <c r="B71" s="21" t="s">
        <v>62</v>
      </c>
      <c r="C71" s="9"/>
      <c r="D71" s="11">
        <f t="shared" si="84"/>
        <v>0</v>
      </c>
      <c r="E71" s="12"/>
      <c r="F71" s="9" t="s">
        <v>11</v>
      </c>
      <c r="G71" s="11">
        <f t="shared" si="85"/>
        <v>0</v>
      </c>
      <c r="H71" s="31"/>
      <c r="I71" s="9" t="s">
        <v>11</v>
      </c>
      <c r="J71" s="49">
        <f t="shared" ref="J71" si="89">K71</f>
        <v>0</v>
      </c>
      <c r="K71" s="52"/>
      <c r="L71" s="45" t="s">
        <v>11</v>
      </c>
      <c r="M71" s="64">
        <f t="shared" si="4"/>
        <v>0</v>
      </c>
      <c r="N71" s="23">
        <f t="shared" si="5"/>
        <v>0</v>
      </c>
      <c r="O71" s="56"/>
      <c r="P71" s="62">
        <f t="shared" si="87"/>
        <v>0</v>
      </c>
      <c r="Q71" s="52"/>
      <c r="R71" s="56" t="s">
        <v>11</v>
      </c>
      <c r="S71" s="62">
        <f t="shared" si="88"/>
        <v>0</v>
      </c>
      <c r="T71" s="52"/>
      <c r="U71" s="56" t="s">
        <v>11</v>
      </c>
      <c r="V71" s="78"/>
    </row>
    <row r="72" spans="1:22" ht="15" x14ac:dyDescent="0.2">
      <c r="A72" s="9"/>
      <c r="B72" s="21" t="s">
        <v>52</v>
      </c>
      <c r="C72" s="9"/>
      <c r="D72" s="11">
        <f t="shared" si="84"/>
        <v>0</v>
      </c>
      <c r="E72" s="12"/>
      <c r="F72" s="9"/>
      <c r="G72" s="11">
        <f t="shared" si="85"/>
        <v>0</v>
      </c>
      <c r="H72" s="31"/>
      <c r="I72" s="9"/>
      <c r="J72" s="49">
        <f t="shared" ref="J72" si="90">K72</f>
        <v>0</v>
      </c>
      <c r="K72" s="52"/>
      <c r="L72" s="45"/>
      <c r="M72" s="64">
        <f t="shared" si="4"/>
        <v>0</v>
      </c>
      <c r="N72" s="23">
        <f t="shared" si="5"/>
        <v>0</v>
      </c>
      <c r="O72" s="56"/>
      <c r="P72" s="62">
        <f t="shared" si="87"/>
        <v>0</v>
      </c>
      <c r="Q72" s="52"/>
      <c r="R72" s="56"/>
      <c r="S72" s="62">
        <f t="shared" si="88"/>
        <v>0</v>
      </c>
      <c r="T72" s="52"/>
      <c r="U72" s="56"/>
      <c r="V72" s="78"/>
    </row>
    <row r="73" spans="1:22" ht="60" x14ac:dyDescent="0.2">
      <c r="A73" s="9">
        <v>1253</v>
      </c>
      <c r="B73" s="21" t="s">
        <v>63</v>
      </c>
      <c r="C73" s="9"/>
      <c r="D73" s="11">
        <f t="shared" si="84"/>
        <v>0</v>
      </c>
      <c r="E73" s="12"/>
      <c r="F73" s="9" t="s">
        <v>11</v>
      </c>
      <c r="G73" s="11">
        <f t="shared" si="85"/>
        <v>0</v>
      </c>
      <c r="H73" s="31"/>
      <c r="I73" s="9" t="s">
        <v>11</v>
      </c>
      <c r="J73" s="49">
        <f t="shared" ref="J73" si="91">K73</f>
        <v>0</v>
      </c>
      <c r="K73" s="52"/>
      <c r="L73" s="45" t="s">
        <v>11</v>
      </c>
      <c r="M73" s="64">
        <f t="shared" ref="M73:M136" si="92">J73-G73</f>
        <v>0</v>
      </c>
      <c r="N73" s="23">
        <f t="shared" ref="N73:N136" si="93">K73-H73</f>
        <v>0</v>
      </c>
      <c r="O73" s="56"/>
      <c r="P73" s="62">
        <f t="shared" si="87"/>
        <v>0</v>
      </c>
      <c r="Q73" s="52"/>
      <c r="R73" s="56" t="s">
        <v>11</v>
      </c>
      <c r="S73" s="62">
        <f t="shared" si="88"/>
        <v>0</v>
      </c>
      <c r="T73" s="52"/>
      <c r="U73" s="56" t="s">
        <v>11</v>
      </c>
      <c r="V73" s="78"/>
    </row>
    <row r="74" spans="1:22" ht="15" x14ac:dyDescent="0.2">
      <c r="A74" s="9">
        <v>1254</v>
      </c>
      <c r="B74" s="21" t="s">
        <v>64</v>
      </c>
      <c r="C74" s="9"/>
      <c r="D74" s="11">
        <f t="shared" si="84"/>
        <v>0</v>
      </c>
      <c r="E74" s="12"/>
      <c r="F74" s="9" t="s">
        <v>11</v>
      </c>
      <c r="G74" s="11">
        <f t="shared" si="85"/>
        <v>0</v>
      </c>
      <c r="H74" s="31"/>
      <c r="I74" s="9" t="s">
        <v>11</v>
      </c>
      <c r="J74" s="49">
        <f t="shared" ref="J74" si="94">K74</f>
        <v>0</v>
      </c>
      <c r="K74" s="52"/>
      <c r="L74" s="45" t="s">
        <v>11</v>
      </c>
      <c r="M74" s="64">
        <f t="shared" si="92"/>
        <v>0</v>
      </c>
      <c r="N74" s="23">
        <f t="shared" si="93"/>
        <v>0</v>
      </c>
      <c r="O74" s="56"/>
      <c r="P74" s="62">
        <f t="shared" si="87"/>
        <v>0</v>
      </c>
      <c r="Q74" s="52"/>
      <c r="R74" s="56" t="s">
        <v>11</v>
      </c>
      <c r="S74" s="62">
        <f t="shared" si="88"/>
        <v>0</v>
      </c>
      <c r="T74" s="52"/>
      <c r="U74" s="56" t="s">
        <v>11</v>
      </c>
      <c r="V74" s="78"/>
    </row>
    <row r="75" spans="1:22" ht="33.75" customHeight="1" x14ac:dyDescent="0.2">
      <c r="A75" s="157">
        <v>1255</v>
      </c>
      <c r="B75" s="10" t="s">
        <v>65</v>
      </c>
      <c r="C75" s="157"/>
      <c r="D75" s="160">
        <f t="shared" si="84"/>
        <v>11934.4</v>
      </c>
      <c r="E75" s="158">
        <v>11934.4</v>
      </c>
      <c r="F75" s="157" t="s">
        <v>12</v>
      </c>
      <c r="G75" s="160">
        <f t="shared" si="85"/>
        <v>8270</v>
      </c>
      <c r="H75" s="36">
        <v>8270</v>
      </c>
      <c r="I75" s="157" t="s">
        <v>12</v>
      </c>
      <c r="J75" s="160">
        <f t="shared" ref="J75" si="95">K75</f>
        <v>10430</v>
      </c>
      <c r="K75" s="36">
        <v>10430</v>
      </c>
      <c r="L75" s="157" t="s">
        <v>12</v>
      </c>
      <c r="M75" s="64">
        <f t="shared" si="92"/>
        <v>2160</v>
      </c>
      <c r="N75" s="23">
        <f t="shared" si="93"/>
        <v>2160</v>
      </c>
      <c r="O75" s="157"/>
      <c r="P75" s="160">
        <f t="shared" si="87"/>
        <v>10430</v>
      </c>
      <c r="Q75" s="36">
        <v>10430</v>
      </c>
      <c r="R75" s="157" t="s">
        <v>12</v>
      </c>
      <c r="S75" s="160">
        <f t="shared" si="88"/>
        <v>10430</v>
      </c>
      <c r="T75" s="36">
        <v>10430</v>
      </c>
      <c r="U75" s="157" t="s">
        <v>12</v>
      </c>
      <c r="V75" s="78"/>
    </row>
    <row r="76" spans="1:22" ht="60" x14ac:dyDescent="0.2">
      <c r="A76" s="9">
        <v>1256</v>
      </c>
      <c r="B76" s="21" t="s">
        <v>388</v>
      </c>
      <c r="C76" s="9"/>
      <c r="D76" s="12"/>
      <c r="E76" s="12"/>
      <c r="F76" s="9" t="s">
        <v>11</v>
      </c>
      <c r="G76" s="67">
        <f t="shared" si="85"/>
        <v>1999</v>
      </c>
      <c r="H76" s="36">
        <v>1999</v>
      </c>
      <c r="I76" s="9" t="s">
        <v>11</v>
      </c>
      <c r="J76" s="16">
        <f>K76</f>
        <v>1999</v>
      </c>
      <c r="K76" s="36">
        <v>1999</v>
      </c>
      <c r="L76" s="45" t="s">
        <v>11</v>
      </c>
      <c r="M76" s="64">
        <f t="shared" si="92"/>
        <v>0</v>
      </c>
      <c r="N76" s="23">
        <f t="shared" si="93"/>
        <v>0</v>
      </c>
      <c r="O76" s="56"/>
      <c r="P76" s="16">
        <v>0</v>
      </c>
      <c r="Q76" s="36">
        <v>0</v>
      </c>
      <c r="R76" s="56" t="s">
        <v>11</v>
      </c>
      <c r="S76" s="16">
        <v>0</v>
      </c>
      <c r="T76" s="36">
        <v>0</v>
      </c>
      <c r="U76" s="56" t="s">
        <v>11</v>
      </c>
      <c r="V76" s="78"/>
    </row>
    <row r="77" spans="1:22" ht="51" x14ac:dyDescent="0.2">
      <c r="A77" s="6">
        <v>1260</v>
      </c>
      <c r="B77" s="7" t="s">
        <v>66</v>
      </c>
      <c r="C77" s="6">
        <v>7332</v>
      </c>
      <c r="D77" s="13">
        <f>D79</f>
        <v>10050.32</v>
      </c>
      <c r="E77" s="13" t="s">
        <v>12</v>
      </c>
      <c r="F77" s="23">
        <f>F79</f>
        <v>10050.32</v>
      </c>
      <c r="G77" s="13">
        <f>G79+G80</f>
        <v>4718.1000000000004</v>
      </c>
      <c r="H77" s="34"/>
      <c r="I77" s="68">
        <f>I79</f>
        <v>4718.1000000000004</v>
      </c>
      <c r="J77" s="50">
        <f t="shared" ref="J77" si="96">J79</f>
        <v>299000</v>
      </c>
      <c r="K77" s="61"/>
      <c r="L77" s="47">
        <f t="shared" ref="L77:S77" si="97">L79</f>
        <v>299000</v>
      </c>
      <c r="M77" s="64">
        <f t="shared" si="92"/>
        <v>294281.90000000002</v>
      </c>
      <c r="N77" s="23">
        <f t="shared" si="93"/>
        <v>0</v>
      </c>
      <c r="O77" s="58"/>
      <c r="P77" s="60">
        <f t="shared" ref="P77" si="98">P79</f>
        <v>279000</v>
      </c>
      <c r="Q77" s="61"/>
      <c r="R77" s="58">
        <f t="shared" ref="R77" si="99">R79</f>
        <v>279000</v>
      </c>
      <c r="S77" s="60">
        <f t="shared" si="97"/>
        <v>345000</v>
      </c>
      <c r="T77" s="61"/>
      <c r="U77" s="58">
        <f t="shared" ref="U77" si="100">U79</f>
        <v>345000</v>
      </c>
      <c r="V77" s="78"/>
    </row>
    <row r="78" spans="1:22" x14ac:dyDescent="0.2">
      <c r="A78" s="9"/>
      <c r="B78" s="10" t="s">
        <v>6</v>
      </c>
      <c r="C78" s="9"/>
      <c r="D78" s="12"/>
      <c r="E78" s="12"/>
      <c r="F78" s="24"/>
      <c r="G78" s="9"/>
      <c r="H78" s="31"/>
      <c r="I78" s="9"/>
      <c r="J78" s="45"/>
      <c r="K78" s="52"/>
      <c r="L78" s="45"/>
      <c r="M78" s="64">
        <f t="shared" si="92"/>
        <v>0</v>
      </c>
      <c r="N78" s="23">
        <f t="shared" si="93"/>
        <v>0</v>
      </c>
      <c r="O78" s="56"/>
      <c r="P78" s="56"/>
      <c r="Q78" s="52"/>
      <c r="R78" s="56"/>
      <c r="S78" s="56"/>
      <c r="T78" s="52"/>
      <c r="U78" s="56"/>
      <c r="V78" s="78"/>
    </row>
    <row r="79" spans="1:22" ht="38.25" x14ac:dyDescent="0.2">
      <c r="A79" s="162">
        <v>1261</v>
      </c>
      <c r="B79" s="10" t="s">
        <v>67</v>
      </c>
      <c r="C79" s="162"/>
      <c r="D79" s="163">
        <f>F79</f>
        <v>10050.32</v>
      </c>
      <c r="E79" s="163" t="s">
        <v>12</v>
      </c>
      <c r="F79" s="24">
        <v>10050.32</v>
      </c>
      <c r="G79" s="161">
        <f>I79</f>
        <v>4718.1000000000004</v>
      </c>
      <c r="H79" s="52"/>
      <c r="I79" s="162">
        <v>4718.1000000000004</v>
      </c>
      <c r="J79" s="161">
        <f t="shared" ref="J79" si="101">L79</f>
        <v>299000</v>
      </c>
      <c r="K79" s="52"/>
      <c r="L79" s="162">
        <v>299000</v>
      </c>
      <c r="M79" s="64">
        <f t="shared" si="92"/>
        <v>294281.90000000002</v>
      </c>
      <c r="N79" s="23">
        <f t="shared" si="93"/>
        <v>0</v>
      </c>
      <c r="O79" s="162"/>
      <c r="P79" s="161">
        <f t="shared" ref="P79" si="102">R79</f>
        <v>279000</v>
      </c>
      <c r="Q79" s="52"/>
      <c r="R79" s="162">
        <v>279000</v>
      </c>
      <c r="S79" s="161">
        <f t="shared" ref="S79" si="103">U79</f>
        <v>345000</v>
      </c>
      <c r="T79" s="52"/>
      <c r="U79" s="162">
        <v>345000</v>
      </c>
      <c r="V79" s="78"/>
    </row>
    <row r="80" spans="1:22" ht="15" x14ac:dyDescent="0.2">
      <c r="A80" s="9">
        <v>1262</v>
      </c>
      <c r="B80" s="21" t="s">
        <v>411</v>
      </c>
      <c r="C80" s="9"/>
      <c r="D80" s="12"/>
      <c r="E80" s="12" t="s">
        <v>11</v>
      </c>
      <c r="F80" s="9"/>
      <c r="G80" s="24">
        <f>I80</f>
        <v>0</v>
      </c>
      <c r="H80" s="31"/>
      <c r="I80" s="24"/>
      <c r="J80" s="45"/>
      <c r="K80" s="52"/>
      <c r="L80" s="45"/>
      <c r="M80" s="64">
        <f t="shared" si="92"/>
        <v>0</v>
      </c>
      <c r="N80" s="23">
        <f t="shared" si="93"/>
        <v>0</v>
      </c>
      <c r="O80" s="56"/>
      <c r="P80" s="56"/>
      <c r="Q80" s="52"/>
      <c r="R80" s="56"/>
      <c r="S80" s="56"/>
      <c r="T80" s="52"/>
      <c r="U80" s="56"/>
      <c r="V80" s="78"/>
    </row>
    <row r="81" spans="1:22" ht="63.75" x14ac:dyDescent="0.2">
      <c r="A81" s="6">
        <v>1300</v>
      </c>
      <c r="B81" s="7" t="s">
        <v>68</v>
      </c>
      <c r="C81" s="6">
        <v>7400</v>
      </c>
      <c r="D81" s="13">
        <f>D85+D88+D94+D99+D125+D130+D134+D138</f>
        <v>234234.18600000002</v>
      </c>
      <c r="E81" s="13">
        <f>D81</f>
        <v>234234.18600000002</v>
      </c>
      <c r="F81" s="6"/>
      <c r="G81" s="13">
        <f>H81</f>
        <v>398972.3</v>
      </c>
      <c r="H81" s="13">
        <f>H83+H85+H88+H94+H99+H125+H142</f>
        <v>398972.3</v>
      </c>
      <c r="I81" s="6"/>
      <c r="J81" s="50">
        <f t="shared" ref="J81" si="104">K81</f>
        <v>246072.3</v>
      </c>
      <c r="K81" s="60">
        <f t="shared" ref="K81" si="105">K83+K85+K88+K94+K99+K125+K142</f>
        <v>246072.3</v>
      </c>
      <c r="L81" s="47"/>
      <c r="M81" s="64">
        <f t="shared" si="92"/>
        <v>-152900</v>
      </c>
      <c r="N81" s="23">
        <f t="shared" si="93"/>
        <v>-152900</v>
      </c>
      <c r="O81" s="58"/>
      <c r="P81" s="60">
        <f t="shared" ref="P81" si="106">Q81</f>
        <v>246219</v>
      </c>
      <c r="Q81" s="60">
        <f t="shared" ref="Q81" si="107">Q83+Q85+Q88+Q94+Q99+Q125+Q142</f>
        <v>246219</v>
      </c>
      <c r="R81" s="58"/>
      <c r="S81" s="60">
        <f t="shared" ref="S81" si="108">T81</f>
        <v>246219</v>
      </c>
      <c r="T81" s="60">
        <f t="shared" ref="T81" si="109">T83+T85+T88+T94+T99+T125+T142</f>
        <v>246219</v>
      </c>
      <c r="U81" s="58"/>
      <c r="V81" s="177" t="s">
        <v>424</v>
      </c>
    </row>
    <row r="82" spans="1:22" x14ac:dyDescent="0.2">
      <c r="A82" s="9"/>
      <c r="B82" s="10" t="s">
        <v>6</v>
      </c>
      <c r="C82" s="9"/>
      <c r="D82" s="12"/>
      <c r="E82" s="12"/>
      <c r="F82" s="9"/>
      <c r="G82" s="9"/>
      <c r="H82" s="31"/>
      <c r="I82" s="9"/>
      <c r="J82" s="45"/>
      <c r="K82" s="52"/>
      <c r="L82" s="45"/>
      <c r="M82" s="64">
        <f t="shared" si="92"/>
        <v>0</v>
      </c>
      <c r="N82" s="23">
        <f t="shared" si="93"/>
        <v>0</v>
      </c>
      <c r="O82" s="56"/>
      <c r="P82" s="56"/>
      <c r="Q82" s="52"/>
      <c r="R82" s="56"/>
      <c r="S82" s="56"/>
      <c r="T82" s="52"/>
      <c r="U82" s="56"/>
      <c r="V82" s="178"/>
    </row>
    <row r="83" spans="1:22" ht="15" x14ac:dyDescent="0.2">
      <c r="A83" s="6">
        <v>1310</v>
      </c>
      <c r="B83" s="7" t="s">
        <v>69</v>
      </c>
      <c r="C83" s="9">
        <v>7411</v>
      </c>
      <c r="D83" s="12"/>
      <c r="E83" s="12" t="s">
        <v>11</v>
      </c>
      <c r="F83" s="9"/>
      <c r="G83" s="9"/>
      <c r="H83" s="31"/>
      <c r="I83" s="9"/>
      <c r="J83" s="45"/>
      <c r="K83" s="52"/>
      <c r="L83" s="45"/>
      <c r="M83" s="64">
        <f t="shared" si="92"/>
        <v>0</v>
      </c>
      <c r="N83" s="23">
        <f t="shared" si="93"/>
        <v>0</v>
      </c>
      <c r="O83" s="56"/>
      <c r="P83" s="56"/>
      <c r="Q83" s="52"/>
      <c r="R83" s="56"/>
      <c r="S83" s="56"/>
      <c r="T83" s="52"/>
      <c r="U83" s="56"/>
      <c r="V83" s="178"/>
    </row>
    <row r="84" spans="1:22" ht="60" x14ac:dyDescent="0.2">
      <c r="A84" s="9">
        <v>1311</v>
      </c>
      <c r="B84" s="21" t="s">
        <v>70</v>
      </c>
      <c r="C84" s="9"/>
      <c r="D84" s="12"/>
      <c r="E84" s="12" t="s">
        <v>11</v>
      </c>
      <c r="F84" s="9"/>
      <c r="G84" s="9"/>
      <c r="H84" s="31"/>
      <c r="I84" s="9"/>
      <c r="J84" s="45"/>
      <c r="K84" s="52"/>
      <c r="L84" s="45"/>
      <c r="M84" s="64">
        <f t="shared" si="92"/>
        <v>0</v>
      </c>
      <c r="N84" s="23">
        <f t="shared" si="93"/>
        <v>0</v>
      </c>
      <c r="O84" s="56"/>
      <c r="P84" s="56"/>
      <c r="Q84" s="52"/>
      <c r="R84" s="56"/>
      <c r="S84" s="56"/>
      <c r="T84" s="52"/>
      <c r="U84" s="56"/>
      <c r="V84" s="178"/>
    </row>
    <row r="85" spans="1:22" ht="25.5" x14ac:dyDescent="0.2">
      <c r="A85" s="6">
        <v>1320</v>
      </c>
      <c r="B85" s="7" t="s">
        <v>71</v>
      </c>
      <c r="C85" s="6">
        <v>7412</v>
      </c>
      <c r="D85" s="8"/>
      <c r="E85" s="8"/>
      <c r="F85" s="6" t="s">
        <v>12</v>
      </c>
      <c r="G85" s="6"/>
      <c r="H85" s="29"/>
      <c r="I85" s="6" t="s">
        <v>12</v>
      </c>
      <c r="J85" s="47"/>
      <c r="K85" s="51"/>
      <c r="L85" s="47" t="s">
        <v>12</v>
      </c>
      <c r="M85" s="64">
        <f t="shared" si="92"/>
        <v>0</v>
      </c>
      <c r="N85" s="23">
        <f t="shared" si="93"/>
        <v>0</v>
      </c>
      <c r="O85" s="58"/>
      <c r="P85" s="58"/>
      <c r="Q85" s="51"/>
      <c r="R85" s="58" t="s">
        <v>12</v>
      </c>
      <c r="S85" s="58"/>
      <c r="T85" s="51"/>
      <c r="U85" s="58" t="s">
        <v>12</v>
      </c>
      <c r="V85" s="179"/>
    </row>
    <row r="86" spans="1:22" x14ac:dyDescent="0.2">
      <c r="A86" s="9"/>
      <c r="B86" s="10" t="s">
        <v>6</v>
      </c>
      <c r="C86" s="9"/>
      <c r="D86" s="12"/>
      <c r="E86" s="12"/>
      <c r="F86" s="9" t="s">
        <v>12</v>
      </c>
      <c r="G86" s="9"/>
      <c r="H86" s="31"/>
      <c r="I86" s="9" t="s">
        <v>12</v>
      </c>
      <c r="J86" s="45"/>
      <c r="K86" s="52"/>
      <c r="L86" s="45" t="s">
        <v>12</v>
      </c>
      <c r="M86" s="64">
        <f t="shared" si="92"/>
        <v>0</v>
      </c>
      <c r="N86" s="23">
        <f t="shared" si="93"/>
        <v>0</v>
      </c>
      <c r="O86" s="56"/>
      <c r="P86" s="56"/>
      <c r="Q86" s="52"/>
      <c r="R86" s="56" t="s">
        <v>12</v>
      </c>
      <c r="S86" s="56"/>
      <c r="T86" s="52"/>
      <c r="U86" s="56" t="s">
        <v>12</v>
      </c>
      <c r="V86" s="78"/>
    </row>
    <row r="87" spans="1:22" ht="38.25" x14ac:dyDescent="0.2">
      <c r="A87" s="9">
        <v>1321</v>
      </c>
      <c r="B87" s="10" t="s">
        <v>72</v>
      </c>
      <c r="C87" s="9"/>
      <c r="D87" s="12"/>
      <c r="E87" s="12"/>
      <c r="F87" s="9" t="s">
        <v>12</v>
      </c>
      <c r="G87" s="9"/>
      <c r="H87" s="31"/>
      <c r="I87" s="9" t="s">
        <v>12</v>
      </c>
      <c r="J87" s="45"/>
      <c r="K87" s="52"/>
      <c r="L87" s="45" t="s">
        <v>12</v>
      </c>
      <c r="M87" s="64">
        <f t="shared" si="92"/>
        <v>0</v>
      </c>
      <c r="N87" s="23">
        <f t="shared" si="93"/>
        <v>0</v>
      </c>
      <c r="O87" s="56"/>
      <c r="P87" s="56"/>
      <c r="Q87" s="52"/>
      <c r="R87" s="56" t="s">
        <v>12</v>
      </c>
      <c r="S87" s="56"/>
      <c r="T87" s="52"/>
      <c r="U87" s="56" t="s">
        <v>12</v>
      </c>
      <c r="V87" s="78"/>
    </row>
    <row r="88" spans="1:22" ht="38.25" x14ac:dyDescent="0.2">
      <c r="A88" s="6">
        <v>1330</v>
      </c>
      <c r="B88" s="7" t="s">
        <v>73</v>
      </c>
      <c r="C88" s="6">
        <v>7415</v>
      </c>
      <c r="D88" s="13">
        <f>D90+D91+D92+D93</f>
        <v>28370.684999999998</v>
      </c>
      <c r="E88" s="13">
        <f>E90+E91+E92+E93</f>
        <v>28370.684999999998</v>
      </c>
      <c r="F88" s="6" t="s">
        <v>12</v>
      </c>
      <c r="G88" s="13">
        <f>H88</f>
        <v>28829</v>
      </c>
      <c r="H88" s="34">
        <f>H90+H91+H92+H93</f>
        <v>28829</v>
      </c>
      <c r="I88" s="6" t="s">
        <v>12</v>
      </c>
      <c r="J88" s="50">
        <f t="shared" ref="J88" si="110">K88</f>
        <v>29529</v>
      </c>
      <c r="K88" s="61">
        <f t="shared" ref="K88" si="111">K90+K91+K92+K93</f>
        <v>29529</v>
      </c>
      <c r="L88" s="47" t="s">
        <v>12</v>
      </c>
      <c r="M88" s="64">
        <f t="shared" si="92"/>
        <v>700</v>
      </c>
      <c r="N88" s="23">
        <f t="shared" si="93"/>
        <v>700</v>
      </c>
      <c r="O88" s="58"/>
      <c r="P88" s="60">
        <f t="shared" ref="P88" si="112">Q88</f>
        <v>29529</v>
      </c>
      <c r="Q88" s="61">
        <f t="shared" ref="Q88" si="113">Q90+Q91+Q92+Q93</f>
        <v>29529</v>
      </c>
      <c r="R88" s="58" t="s">
        <v>12</v>
      </c>
      <c r="S88" s="60">
        <f t="shared" ref="S88" si="114">T88</f>
        <v>29529</v>
      </c>
      <c r="T88" s="61">
        <f t="shared" ref="T88" si="115">T90+T91+T92+T93</f>
        <v>29529</v>
      </c>
      <c r="U88" s="58" t="s">
        <v>12</v>
      </c>
      <c r="V88" s="78"/>
    </row>
    <row r="89" spans="1:22" x14ac:dyDescent="0.2">
      <c r="A89" s="9"/>
      <c r="B89" s="10" t="s">
        <v>6</v>
      </c>
      <c r="C89" s="9"/>
      <c r="D89" s="11"/>
      <c r="E89" s="12"/>
      <c r="F89" s="9"/>
      <c r="G89" s="11"/>
      <c r="H89" s="31"/>
      <c r="I89" s="9"/>
      <c r="J89" s="49"/>
      <c r="K89" s="52"/>
      <c r="L89" s="45"/>
      <c r="M89" s="64">
        <f t="shared" si="92"/>
        <v>0</v>
      </c>
      <c r="N89" s="23">
        <f t="shared" si="93"/>
        <v>0</v>
      </c>
      <c r="O89" s="56"/>
      <c r="P89" s="62"/>
      <c r="Q89" s="52"/>
      <c r="R89" s="56"/>
      <c r="S89" s="62"/>
      <c r="T89" s="52"/>
      <c r="U89" s="56"/>
      <c r="V89" s="78"/>
    </row>
    <row r="90" spans="1:22" s="25" customFormat="1" ht="25.5" x14ac:dyDescent="0.25">
      <c r="A90" s="9">
        <v>1331</v>
      </c>
      <c r="B90" s="10" t="s">
        <v>74</v>
      </c>
      <c r="C90" s="9"/>
      <c r="D90" s="18">
        <f>E90</f>
        <v>24349.741999999998</v>
      </c>
      <c r="E90" s="12">
        <v>24349.741999999998</v>
      </c>
      <c r="F90" s="9" t="s">
        <v>12</v>
      </c>
      <c r="G90" s="18">
        <f>H90</f>
        <v>24525</v>
      </c>
      <c r="H90" s="30">
        <v>24525</v>
      </c>
      <c r="I90" s="9" t="s">
        <v>12</v>
      </c>
      <c r="J90" s="18">
        <f t="shared" ref="J90" si="116">K90</f>
        <v>25100</v>
      </c>
      <c r="K90" s="65">
        <v>25100</v>
      </c>
      <c r="L90" s="45" t="s">
        <v>12</v>
      </c>
      <c r="M90" s="64">
        <f t="shared" si="92"/>
        <v>575</v>
      </c>
      <c r="N90" s="23">
        <f t="shared" si="93"/>
        <v>575</v>
      </c>
      <c r="O90" s="56"/>
      <c r="P90" s="18">
        <f t="shared" ref="P90:P93" si="117">Q90</f>
        <v>25100</v>
      </c>
      <c r="Q90" s="65">
        <v>25100</v>
      </c>
      <c r="R90" s="56" t="s">
        <v>12</v>
      </c>
      <c r="S90" s="18">
        <f t="shared" ref="S90:S93" si="118">T90</f>
        <v>25100</v>
      </c>
      <c r="T90" s="65">
        <v>25100</v>
      </c>
      <c r="U90" s="56" t="s">
        <v>12</v>
      </c>
      <c r="V90" s="79"/>
    </row>
    <row r="91" spans="1:22" s="25" customFormat="1" ht="45" x14ac:dyDescent="0.25">
      <c r="A91" s="9">
        <v>1332</v>
      </c>
      <c r="B91" s="21" t="s">
        <v>75</v>
      </c>
      <c r="C91" s="9"/>
      <c r="D91" s="18">
        <f>E91</f>
        <v>1013.772</v>
      </c>
      <c r="E91" s="12">
        <v>1013.772</v>
      </c>
      <c r="F91" s="9" t="s">
        <v>11</v>
      </c>
      <c r="G91" s="18">
        <f>H91</f>
        <v>560</v>
      </c>
      <c r="H91" s="43">
        <v>560</v>
      </c>
      <c r="I91" s="9" t="s">
        <v>11</v>
      </c>
      <c r="J91" s="18">
        <f t="shared" ref="J91" si="119">K91</f>
        <v>685</v>
      </c>
      <c r="K91" s="65">
        <v>685</v>
      </c>
      <c r="L91" s="45" t="s">
        <v>11</v>
      </c>
      <c r="M91" s="64">
        <f t="shared" si="92"/>
        <v>125</v>
      </c>
      <c r="N91" s="23">
        <f t="shared" si="93"/>
        <v>125</v>
      </c>
      <c r="O91" s="56"/>
      <c r="P91" s="18">
        <f t="shared" si="117"/>
        <v>685</v>
      </c>
      <c r="Q91" s="65">
        <v>685</v>
      </c>
      <c r="R91" s="56" t="s">
        <v>11</v>
      </c>
      <c r="S91" s="18">
        <f t="shared" si="118"/>
        <v>685</v>
      </c>
      <c r="T91" s="65">
        <v>685</v>
      </c>
      <c r="U91" s="56" t="s">
        <v>11</v>
      </c>
      <c r="V91" s="79"/>
    </row>
    <row r="92" spans="1:22" ht="51" x14ac:dyDescent="0.2">
      <c r="A92" s="9">
        <v>1333</v>
      </c>
      <c r="B92" s="10" t="s">
        <v>76</v>
      </c>
      <c r="C92" s="9"/>
      <c r="D92" s="20">
        <f>E92</f>
        <v>0</v>
      </c>
      <c r="E92" s="12"/>
      <c r="F92" s="9" t="s">
        <v>12</v>
      </c>
      <c r="G92" s="18">
        <f>H92</f>
        <v>0</v>
      </c>
      <c r="H92" s="31">
        <v>0</v>
      </c>
      <c r="I92" s="9" t="s">
        <v>12</v>
      </c>
      <c r="J92" s="18">
        <f t="shared" ref="J92" si="120">K92</f>
        <v>0</v>
      </c>
      <c r="K92" s="52">
        <v>0</v>
      </c>
      <c r="L92" s="45" t="s">
        <v>12</v>
      </c>
      <c r="M92" s="64">
        <f t="shared" si="92"/>
        <v>0</v>
      </c>
      <c r="N92" s="23">
        <f t="shared" si="93"/>
        <v>0</v>
      </c>
      <c r="O92" s="56"/>
      <c r="P92" s="18">
        <f t="shared" si="117"/>
        <v>0</v>
      </c>
      <c r="Q92" s="52">
        <v>0</v>
      </c>
      <c r="R92" s="56" t="s">
        <v>12</v>
      </c>
      <c r="S92" s="18">
        <f t="shared" si="118"/>
        <v>0</v>
      </c>
      <c r="T92" s="52">
        <v>0</v>
      </c>
      <c r="U92" s="56" t="s">
        <v>12</v>
      </c>
      <c r="V92" s="78"/>
    </row>
    <row r="93" spans="1:22" s="25" customFormat="1" ht="19.5" customHeight="1" x14ac:dyDescent="0.25">
      <c r="A93" s="9">
        <v>1334</v>
      </c>
      <c r="B93" s="10" t="s">
        <v>77</v>
      </c>
      <c r="C93" s="9"/>
      <c r="D93" s="18">
        <f>E93</f>
        <v>3007.1709999999998</v>
      </c>
      <c r="E93" s="12">
        <v>3007.1709999999998</v>
      </c>
      <c r="F93" s="9" t="s">
        <v>12</v>
      </c>
      <c r="G93" s="18">
        <f>H93</f>
        <v>3744</v>
      </c>
      <c r="H93" s="30">
        <v>3744</v>
      </c>
      <c r="I93" s="9" t="s">
        <v>12</v>
      </c>
      <c r="J93" s="18">
        <f t="shared" ref="J93" si="121">K93</f>
        <v>3744</v>
      </c>
      <c r="K93" s="65">
        <v>3744</v>
      </c>
      <c r="L93" s="45" t="s">
        <v>12</v>
      </c>
      <c r="M93" s="64">
        <f t="shared" si="92"/>
        <v>0</v>
      </c>
      <c r="N93" s="23">
        <f t="shared" si="93"/>
        <v>0</v>
      </c>
      <c r="O93" s="56"/>
      <c r="P93" s="18">
        <f t="shared" si="117"/>
        <v>3744</v>
      </c>
      <c r="Q93" s="65">
        <v>3744</v>
      </c>
      <c r="R93" s="56" t="s">
        <v>12</v>
      </c>
      <c r="S93" s="18">
        <f t="shared" si="118"/>
        <v>3744</v>
      </c>
      <c r="T93" s="65">
        <v>3744</v>
      </c>
      <c r="U93" s="56" t="s">
        <v>12</v>
      </c>
      <c r="V93" s="79"/>
    </row>
    <row r="94" spans="1:22" ht="51" x14ac:dyDescent="0.2">
      <c r="A94" s="6">
        <v>1340</v>
      </c>
      <c r="B94" s="7" t="s">
        <v>78</v>
      </c>
      <c r="C94" s="6">
        <v>7421</v>
      </c>
      <c r="D94" s="13">
        <f>D96+D97+D98</f>
        <v>1999</v>
      </c>
      <c r="E94" s="13">
        <f>E96+E97+E98</f>
        <v>1999</v>
      </c>
      <c r="F94" s="6" t="s">
        <v>12</v>
      </c>
      <c r="G94" s="13">
        <f>G96+G97+G98</f>
        <v>1999</v>
      </c>
      <c r="H94" s="34">
        <f>H96+H97+H98</f>
        <v>1999</v>
      </c>
      <c r="I94" s="6" t="s">
        <v>12</v>
      </c>
      <c r="J94" s="50">
        <f t="shared" ref="J94:K94" si="122">J96+J97+J98</f>
        <v>1999</v>
      </c>
      <c r="K94" s="61">
        <f t="shared" si="122"/>
        <v>1999</v>
      </c>
      <c r="L94" s="47" t="s">
        <v>12</v>
      </c>
      <c r="M94" s="64">
        <f t="shared" si="92"/>
        <v>0</v>
      </c>
      <c r="N94" s="23">
        <f t="shared" si="93"/>
        <v>0</v>
      </c>
      <c r="O94" s="58"/>
      <c r="P94" s="60">
        <f t="shared" ref="P94:Q94" si="123">P96+P97+P98</f>
        <v>1999</v>
      </c>
      <c r="Q94" s="61">
        <f t="shared" si="123"/>
        <v>1999</v>
      </c>
      <c r="R94" s="58" t="s">
        <v>12</v>
      </c>
      <c r="S94" s="60">
        <f t="shared" ref="S94:T94" si="124">S96+S97+S98</f>
        <v>1999</v>
      </c>
      <c r="T94" s="61">
        <f t="shared" si="124"/>
        <v>1999</v>
      </c>
      <c r="U94" s="58" t="s">
        <v>12</v>
      </c>
      <c r="V94" s="78"/>
    </row>
    <row r="95" spans="1:22" x14ac:dyDescent="0.2">
      <c r="A95" s="9"/>
      <c r="B95" s="10" t="s">
        <v>6</v>
      </c>
      <c r="C95" s="9"/>
      <c r="D95" s="11"/>
      <c r="E95" s="12"/>
      <c r="F95" s="9"/>
      <c r="G95" s="11"/>
      <c r="H95" s="31"/>
      <c r="I95" s="9"/>
      <c r="J95" s="49"/>
      <c r="K95" s="52"/>
      <c r="L95" s="45"/>
      <c r="M95" s="64">
        <f t="shared" si="92"/>
        <v>0</v>
      </c>
      <c r="N95" s="23">
        <f t="shared" si="93"/>
        <v>0</v>
      </c>
      <c r="O95" s="56"/>
      <c r="P95" s="62"/>
      <c r="Q95" s="52"/>
      <c r="R95" s="56"/>
      <c r="S95" s="62"/>
      <c r="T95" s="52"/>
      <c r="U95" s="56"/>
      <c r="V95" s="78"/>
    </row>
    <row r="96" spans="1:22" s="25" customFormat="1" ht="120" x14ac:dyDescent="0.25">
      <c r="A96" s="9">
        <v>1341</v>
      </c>
      <c r="B96" s="21" t="s">
        <v>79</v>
      </c>
      <c r="C96" s="9"/>
      <c r="D96" s="18">
        <f>E96</f>
        <v>0</v>
      </c>
      <c r="E96" s="12"/>
      <c r="F96" s="9" t="s">
        <v>11</v>
      </c>
      <c r="G96" s="18">
        <f>H96</f>
        <v>0</v>
      </c>
      <c r="H96" s="31"/>
      <c r="I96" s="9" t="s">
        <v>11</v>
      </c>
      <c r="J96" s="18">
        <f t="shared" ref="J96" si="125">K96</f>
        <v>0</v>
      </c>
      <c r="K96" s="52">
        <v>0</v>
      </c>
      <c r="L96" s="45" t="s">
        <v>11</v>
      </c>
      <c r="M96" s="64">
        <f t="shared" si="92"/>
        <v>0</v>
      </c>
      <c r="N96" s="23">
        <f t="shared" si="93"/>
        <v>0</v>
      </c>
      <c r="O96" s="56"/>
      <c r="P96" s="18">
        <f t="shared" ref="P96:P98" si="126">Q96</f>
        <v>0</v>
      </c>
      <c r="Q96" s="52">
        <v>0</v>
      </c>
      <c r="R96" s="56" t="s">
        <v>11</v>
      </c>
      <c r="S96" s="18">
        <f t="shared" ref="S96:S98" si="127">T96</f>
        <v>0</v>
      </c>
      <c r="T96" s="52">
        <v>0</v>
      </c>
      <c r="U96" s="56" t="s">
        <v>11</v>
      </c>
      <c r="V96" s="79"/>
    </row>
    <row r="97" spans="1:22" s="25" customFormat="1" ht="51" x14ac:dyDescent="0.25">
      <c r="A97" s="9">
        <v>1342</v>
      </c>
      <c r="B97" s="10" t="s">
        <v>80</v>
      </c>
      <c r="C97" s="9"/>
      <c r="D97" s="18">
        <f>E97</f>
        <v>1999</v>
      </c>
      <c r="E97" s="12">
        <v>1999</v>
      </c>
      <c r="F97" s="9" t="s">
        <v>12</v>
      </c>
      <c r="G97" s="18">
        <f>H97</f>
        <v>1999</v>
      </c>
      <c r="H97" s="38">
        <v>1999</v>
      </c>
      <c r="I97" s="9" t="s">
        <v>12</v>
      </c>
      <c r="J97" s="18">
        <f t="shared" ref="J97" si="128">K97</f>
        <v>1999</v>
      </c>
      <c r="K97" s="36">
        <v>1999</v>
      </c>
      <c r="L97" s="45" t="s">
        <v>12</v>
      </c>
      <c r="M97" s="64">
        <f t="shared" si="92"/>
        <v>0</v>
      </c>
      <c r="N97" s="23">
        <f t="shared" si="93"/>
        <v>0</v>
      </c>
      <c r="O97" s="56"/>
      <c r="P97" s="18">
        <f t="shared" si="126"/>
        <v>1999</v>
      </c>
      <c r="Q97" s="36">
        <v>1999</v>
      </c>
      <c r="R97" s="56" t="s">
        <v>12</v>
      </c>
      <c r="S97" s="18">
        <f t="shared" si="127"/>
        <v>1999</v>
      </c>
      <c r="T97" s="36">
        <v>1999</v>
      </c>
      <c r="U97" s="56" t="s">
        <v>12</v>
      </c>
      <c r="V97" s="79"/>
    </row>
    <row r="98" spans="1:22" ht="75" x14ac:dyDescent="0.2">
      <c r="A98" s="9">
        <v>1343</v>
      </c>
      <c r="B98" s="21" t="s">
        <v>81</v>
      </c>
      <c r="C98" s="9"/>
      <c r="D98" s="20">
        <f>E98</f>
        <v>0</v>
      </c>
      <c r="E98" s="12"/>
      <c r="F98" s="9" t="s">
        <v>11</v>
      </c>
      <c r="G98" s="20">
        <f>H98</f>
        <v>0</v>
      </c>
      <c r="H98" s="31"/>
      <c r="I98" s="9" t="s">
        <v>11</v>
      </c>
      <c r="J98" s="20">
        <f t="shared" ref="J98" si="129">K98</f>
        <v>0</v>
      </c>
      <c r="K98" s="52">
        <v>0</v>
      </c>
      <c r="L98" s="45" t="s">
        <v>11</v>
      </c>
      <c r="M98" s="64">
        <f t="shared" si="92"/>
        <v>0</v>
      </c>
      <c r="N98" s="23">
        <f t="shared" si="93"/>
        <v>0</v>
      </c>
      <c r="O98" s="56"/>
      <c r="P98" s="20">
        <f t="shared" si="126"/>
        <v>0</v>
      </c>
      <c r="Q98" s="52">
        <v>0</v>
      </c>
      <c r="R98" s="56" t="s">
        <v>11</v>
      </c>
      <c r="S98" s="20">
        <f t="shared" si="127"/>
        <v>0</v>
      </c>
      <c r="T98" s="52">
        <v>0</v>
      </c>
      <c r="U98" s="56" t="s">
        <v>11</v>
      </c>
      <c r="V98" s="78"/>
    </row>
    <row r="99" spans="1:22" ht="38.25" x14ac:dyDescent="0.2">
      <c r="A99" s="6">
        <v>1350</v>
      </c>
      <c r="B99" s="7" t="s">
        <v>82</v>
      </c>
      <c r="C99" s="6">
        <v>7422</v>
      </c>
      <c r="D99" s="13">
        <f>E99</f>
        <v>197928.90700000001</v>
      </c>
      <c r="E99" s="13">
        <f>E101+E123</f>
        <v>197928.90700000001</v>
      </c>
      <c r="F99" s="6" t="s">
        <v>12</v>
      </c>
      <c r="G99" s="13">
        <f>H99</f>
        <v>275644.3</v>
      </c>
      <c r="H99" s="34">
        <f>H101+H123</f>
        <v>275644.3</v>
      </c>
      <c r="I99" s="6" t="s">
        <v>12</v>
      </c>
      <c r="J99" s="50">
        <f t="shared" ref="J99:K99" si="130">J101+J123</f>
        <v>213544.3</v>
      </c>
      <c r="K99" s="61">
        <f t="shared" si="130"/>
        <v>213544.3</v>
      </c>
      <c r="L99" s="47" t="s">
        <v>12</v>
      </c>
      <c r="M99" s="64">
        <f t="shared" si="92"/>
        <v>-62100</v>
      </c>
      <c r="N99" s="23">
        <f t="shared" si="93"/>
        <v>-62100</v>
      </c>
      <c r="O99" s="58"/>
      <c r="P99" s="60">
        <f t="shared" ref="P99:Q99" si="131">P101+P123</f>
        <v>213691</v>
      </c>
      <c r="Q99" s="61">
        <f t="shared" si="131"/>
        <v>213691</v>
      </c>
      <c r="R99" s="58" t="s">
        <v>12</v>
      </c>
      <c r="S99" s="60">
        <f t="shared" ref="S99:T99" si="132">S101+S123</f>
        <v>213691</v>
      </c>
      <c r="T99" s="61">
        <f t="shared" si="132"/>
        <v>213691</v>
      </c>
      <c r="U99" s="58" t="s">
        <v>12</v>
      </c>
      <c r="V99" s="78"/>
    </row>
    <row r="100" spans="1:22" x14ac:dyDescent="0.2">
      <c r="A100" s="9"/>
      <c r="B100" s="10" t="s">
        <v>6</v>
      </c>
      <c r="C100" s="9"/>
      <c r="D100" s="11"/>
      <c r="E100" s="11"/>
      <c r="F100" s="9"/>
      <c r="G100" s="11"/>
      <c r="H100" s="35"/>
      <c r="I100" s="9"/>
      <c r="J100" s="49"/>
      <c r="K100" s="63"/>
      <c r="L100" s="45"/>
      <c r="M100" s="64">
        <f t="shared" si="92"/>
        <v>0</v>
      </c>
      <c r="N100" s="23">
        <f t="shared" si="93"/>
        <v>0</v>
      </c>
      <c r="O100" s="56"/>
      <c r="P100" s="62"/>
      <c r="Q100" s="63"/>
      <c r="R100" s="56"/>
      <c r="S100" s="62"/>
      <c r="T100" s="63"/>
      <c r="U100" s="56"/>
      <c r="V100" s="78"/>
    </row>
    <row r="101" spans="1:22" ht="73.5" customHeight="1" x14ac:dyDescent="0.2">
      <c r="A101" s="9">
        <v>1351</v>
      </c>
      <c r="B101" s="10" t="s">
        <v>83</v>
      </c>
      <c r="C101" s="9"/>
      <c r="D101" s="11">
        <f>D103+D104+D105+D106+D107+D108+D109+D110+D111+D112+D113+D114+D115+D116+D117+D118+D119+D120+D121+D122</f>
        <v>161008.527</v>
      </c>
      <c r="E101" s="11">
        <f>E103+E104+E105+E106+E107+E108+E109+E110+E111+E112+E113+E114+E115+E116+E117+E118+E119+E120+E121+E122</f>
        <v>161008.527</v>
      </c>
      <c r="F101" s="9" t="s">
        <v>11</v>
      </c>
      <c r="G101" s="11">
        <f>G103+G104+G105+G106+G107+G108+G109+G110+G111+G112+G113+G114+G115+G116+G117+G118+G119+G120+G121+G122</f>
        <v>198144.3</v>
      </c>
      <c r="H101" s="35">
        <f>H103+H104+H105+H106+H107+H108+H109+H110+H111+H112+H113+H114+H115+H116+H117+H118+H119+H120+H121+H122</f>
        <v>198144.3</v>
      </c>
      <c r="I101" s="9" t="s">
        <v>12</v>
      </c>
      <c r="J101" s="49">
        <f t="shared" ref="J101:K101" si="133">J103+J104+J105+J106+J107+J108+J109+J110+J111+J112+J113+J114+J115+J116+J117+J118+J119+J120+J121+J122</f>
        <v>198544.3</v>
      </c>
      <c r="K101" s="63">
        <f t="shared" si="133"/>
        <v>198544.3</v>
      </c>
      <c r="L101" s="45" t="s">
        <v>12</v>
      </c>
      <c r="M101" s="64">
        <f t="shared" si="92"/>
        <v>400</v>
      </c>
      <c r="N101" s="23">
        <f t="shared" si="93"/>
        <v>400</v>
      </c>
      <c r="O101" s="56"/>
      <c r="P101" s="62">
        <f t="shared" ref="P101:Q101" si="134">P103+P104+P105+P106+P107+P108+P109+P110+P111+P112+P113+P114+P115+P116+P117+P118+P119+P120+P121+P122</f>
        <v>198691</v>
      </c>
      <c r="Q101" s="63">
        <f t="shared" si="134"/>
        <v>198691</v>
      </c>
      <c r="R101" s="56" t="s">
        <v>12</v>
      </c>
      <c r="S101" s="62">
        <f t="shared" ref="S101:T101" si="135">S103+S104+S105+S106+S107+S108+S109+S110+S111+S112+S113+S114+S115+S116+S117+S118+S119+S120+S121+S122</f>
        <v>198691</v>
      </c>
      <c r="T101" s="63">
        <f t="shared" si="135"/>
        <v>198691</v>
      </c>
      <c r="U101" s="56" t="s">
        <v>12</v>
      </c>
      <c r="V101" s="78"/>
    </row>
    <row r="102" spans="1:22" ht="20.25" customHeight="1" x14ac:dyDescent="0.2">
      <c r="A102" s="9"/>
      <c r="B102" s="10" t="s">
        <v>6</v>
      </c>
      <c r="C102" s="9"/>
      <c r="D102" s="11">
        <f t="shared" ref="D102:D124" si="136">E102</f>
        <v>0</v>
      </c>
      <c r="E102" s="12"/>
      <c r="F102" s="9"/>
      <c r="G102" s="11">
        <f t="shared" ref="G102:G124" si="137">H102</f>
        <v>0</v>
      </c>
      <c r="H102" s="31"/>
      <c r="I102" s="9"/>
      <c r="J102" s="49">
        <f t="shared" ref="J102" si="138">K102</f>
        <v>0</v>
      </c>
      <c r="K102" s="52"/>
      <c r="L102" s="45"/>
      <c r="M102" s="64">
        <f t="shared" si="92"/>
        <v>0</v>
      </c>
      <c r="N102" s="23">
        <f t="shared" si="93"/>
        <v>0</v>
      </c>
      <c r="O102" s="56"/>
      <c r="P102" s="62">
        <f t="shared" ref="P102:P124" si="139">Q102</f>
        <v>0</v>
      </c>
      <c r="Q102" s="52"/>
      <c r="R102" s="56"/>
      <c r="S102" s="62">
        <f t="shared" ref="S102:S124" si="140">T102</f>
        <v>0</v>
      </c>
      <c r="T102" s="52"/>
      <c r="U102" s="56"/>
      <c r="V102" s="78"/>
    </row>
    <row r="103" spans="1:22" ht="63.75" x14ac:dyDescent="0.2">
      <c r="A103" s="9">
        <v>13501</v>
      </c>
      <c r="B103" s="10" t="s">
        <v>84</v>
      </c>
      <c r="C103" s="9"/>
      <c r="D103" s="11">
        <f t="shared" si="136"/>
        <v>2895.8</v>
      </c>
      <c r="E103" s="12">
        <v>2895.8</v>
      </c>
      <c r="F103" s="9" t="s">
        <v>12</v>
      </c>
      <c r="G103" s="11">
        <f t="shared" si="137"/>
        <v>2000</v>
      </c>
      <c r="H103" s="65">
        <v>2000</v>
      </c>
      <c r="I103" s="9" t="s">
        <v>12</v>
      </c>
      <c r="J103" s="49">
        <f t="shared" ref="J103" si="141">K103</f>
        <v>0</v>
      </c>
      <c r="K103" s="52"/>
      <c r="L103" s="45" t="s">
        <v>12</v>
      </c>
      <c r="M103" s="64">
        <f t="shared" si="92"/>
        <v>-2000</v>
      </c>
      <c r="N103" s="23">
        <f t="shared" si="93"/>
        <v>-2000</v>
      </c>
      <c r="O103" s="56"/>
      <c r="P103" s="62">
        <f t="shared" si="139"/>
        <v>0</v>
      </c>
      <c r="Q103" s="52"/>
      <c r="R103" s="56" t="s">
        <v>12</v>
      </c>
      <c r="S103" s="62">
        <f t="shared" si="140"/>
        <v>0</v>
      </c>
      <c r="T103" s="52"/>
      <c r="U103" s="56" t="s">
        <v>12</v>
      </c>
      <c r="V103" s="78"/>
    </row>
    <row r="104" spans="1:22" ht="150" x14ac:dyDescent="0.2">
      <c r="A104" s="9">
        <v>13502</v>
      </c>
      <c r="B104" s="21" t="s">
        <v>85</v>
      </c>
      <c r="C104" s="9"/>
      <c r="D104" s="11">
        <f t="shared" si="136"/>
        <v>0</v>
      </c>
      <c r="E104" s="12"/>
      <c r="F104" s="9" t="s">
        <v>12</v>
      </c>
      <c r="G104" s="11">
        <f t="shared" si="137"/>
        <v>0</v>
      </c>
      <c r="H104" s="65">
        <v>0</v>
      </c>
      <c r="I104" s="9" t="s">
        <v>12</v>
      </c>
      <c r="J104" s="49">
        <f t="shared" ref="J104" si="142">K104</f>
        <v>0</v>
      </c>
      <c r="K104" s="52"/>
      <c r="L104" s="45" t="s">
        <v>12</v>
      </c>
      <c r="M104" s="64">
        <f t="shared" si="92"/>
        <v>0</v>
      </c>
      <c r="N104" s="23">
        <f t="shared" si="93"/>
        <v>0</v>
      </c>
      <c r="O104" s="56"/>
      <c r="P104" s="62">
        <f t="shared" si="139"/>
        <v>0</v>
      </c>
      <c r="Q104" s="52"/>
      <c r="R104" s="56" t="s">
        <v>12</v>
      </c>
      <c r="S104" s="62">
        <f t="shared" si="140"/>
        <v>0</v>
      </c>
      <c r="T104" s="52"/>
      <c r="U104" s="56" t="s">
        <v>12</v>
      </c>
      <c r="V104" s="78"/>
    </row>
    <row r="105" spans="1:22" ht="51" x14ac:dyDescent="0.2">
      <c r="A105" s="9">
        <v>13503</v>
      </c>
      <c r="B105" s="10" t="s">
        <v>86</v>
      </c>
      <c r="C105" s="9"/>
      <c r="D105" s="11">
        <f t="shared" si="136"/>
        <v>0</v>
      </c>
      <c r="E105" s="12"/>
      <c r="F105" s="9" t="s">
        <v>12</v>
      </c>
      <c r="G105" s="11">
        <f t="shared" si="137"/>
        <v>0</v>
      </c>
      <c r="H105" s="65">
        <v>0</v>
      </c>
      <c r="I105" s="9" t="s">
        <v>12</v>
      </c>
      <c r="J105" s="49">
        <f t="shared" ref="J105" si="143">K105</f>
        <v>0</v>
      </c>
      <c r="K105" s="52"/>
      <c r="L105" s="45" t="s">
        <v>12</v>
      </c>
      <c r="M105" s="64">
        <f t="shared" si="92"/>
        <v>0</v>
      </c>
      <c r="N105" s="23">
        <f t="shared" si="93"/>
        <v>0</v>
      </c>
      <c r="O105" s="56"/>
      <c r="P105" s="62">
        <f t="shared" si="139"/>
        <v>0</v>
      </c>
      <c r="Q105" s="52"/>
      <c r="R105" s="56" t="s">
        <v>12</v>
      </c>
      <c r="S105" s="62">
        <f t="shared" si="140"/>
        <v>0</v>
      </c>
      <c r="T105" s="52"/>
      <c r="U105" s="56" t="s">
        <v>12</v>
      </c>
      <c r="V105" s="78"/>
    </row>
    <row r="106" spans="1:22" ht="63.75" x14ac:dyDescent="0.2">
      <c r="A106" s="9">
        <v>13504</v>
      </c>
      <c r="B106" s="10" t="s">
        <v>87</v>
      </c>
      <c r="C106" s="9"/>
      <c r="D106" s="11">
        <f t="shared" si="136"/>
        <v>140</v>
      </c>
      <c r="E106" s="12">
        <v>140</v>
      </c>
      <c r="F106" s="9" t="s">
        <v>12</v>
      </c>
      <c r="G106" s="11">
        <f t="shared" si="137"/>
        <v>400</v>
      </c>
      <c r="H106" s="65">
        <v>400</v>
      </c>
      <c r="I106" s="9" t="s">
        <v>12</v>
      </c>
      <c r="J106" s="49">
        <f t="shared" ref="J106" si="144">K106</f>
        <v>400</v>
      </c>
      <c r="K106" s="36">
        <v>400</v>
      </c>
      <c r="L106" s="45" t="s">
        <v>12</v>
      </c>
      <c r="M106" s="64">
        <f t="shared" si="92"/>
        <v>0</v>
      </c>
      <c r="N106" s="23">
        <f t="shared" si="93"/>
        <v>0</v>
      </c>
      <c r="O106" s="56"/>
      <c r="P106" s="62">
        <f t="shared" si="139"/>
        <v>0</v>
      </c>
      <c r="Q106" s="52"/>
      <c r="R106" s="56" t="s">
        <v>12</v>
      </c>
      <c r="S106" s="62">
        <f t="shared" si="140"/>
        <v>0</v>
      </c>
      <c r="T106" s="52"/>
      <c r="U106" s="56" t="s">
        <v>12</v>
      </c>
      <c r="V106" s="78"/>
    </row>
    <row r="107" spans="1:22" ht="35.25" customHeight="1" x14ac:dyDescent="0.2">
      <c r="A107" s="9">
        <v>13505</v>
      </c>
      <c r="B107" s="10" t="s">
        <v>88</v>
      </c>
      <c r="C107" s="9"/>
      <c r="D107" s="11">
        <f t="shared" si="136"/>
        <v>0</v>
      </c>
      <c r="E107" s="12"/>
      <c r="F107" s="9" t="s">
        <v>12</v>
      </c>
      <c r="G107" s="11">
        <f t="shared" si="137"/>
        <v>0</v>
      </c>
      <c r="H107" s="43">
        <v>0</v>
      </c>
      <c r="I107" s="9" t="s">
        <v>12</v>
      </c>
      <c r="J107" s="49">
        <f t="shared" ref="J107" si="145">K107</f>
        <v>2000</v>
      </c>
      <c r="K107" s="65">
        <v>2000</v>
      </c>
      <c r="L107" s="45" t="s">
        <v>12</v>
      </c>
      <c r="M107" s="64">
        <f t="shared" si="92"/>
        <v>2000</v>
      </c>
      <c r="N107" s="23">
        <f t="shared" si="93"/>
        <v>2000</v>
      </c>
      <c r="O107" s="56"/>
      <c r="P107" s="62">
        <f t="shared" si="139"/>
        <v>2000</v>
      </c>
      <c r="Q107" s="65">
        <v>2000</v>
      </c>
      <c r="R107" s="56" t="s">
        <v>12</v>
      </c>
      <c r="S107" s="62">
        <f t="shared" si="140"/>
        <v>2000</v>
      </c>
      <c r="T107" s="65">
        <v>2000</v>
      </c>
      <c r="U107" s="56" t="s">
        <v>12</v>
      </c>
      <c r="V107" s="78"/>
    </row>
    <row r="108" spans="1:22" ht="45" x14ac:dyDescent="0.2">
      <c r="A108" s="9">
        <v>13506</v>
      </c>
      <c r="B108" s="21" t="s">
        <v>89</v>
      </c>
      <c r="C108" s="9"/>
      <c r="D108" s="11">
        <f t="shared" si="136"/>
        <v>0</v>
      </c>
      <c r="E108" s="12"/>
      <c r="F108" s="9" t="s">
        <v>11</v>
      </c>
      <c r="G108" s="11">
        <f t="shared" si="137"/>
        <v>0</v>
      </c>
      <c r="H108" s="31">
        <v>0</v>
      </c>
      <c r="I108" s="9" t="s">
        <v>11</v>
      </c>
      <c r="J108" s="49">
        <f t="shared" ref="J108" si="146">K108</f>
        <v>0</v>
      </c>
      <c r="K108" s="52"/>
      <c r="L108" s="45" t="s">
        <v>11</v>
      </c>
      <c r="M108" s="64">
        <f t="shared" si="92"/>
        <v>0</v>
      </c>
      <c r="N108" s="23">
        <f t="shared" si="93"/>
        <v>0</v>
      </c>
      <c r="O108" s="56"/>
      <c r="P108" s="62">
        <f t="shared" si="139"/>
        <v>0</v>
      </c>
      <c r="Q108" s="52"/>
      <c r="R108" s="56" t="s">
        <v>11</v>
      </c>
      <c r="S108" s="62">
        <f t="shared" si="140"/>
        <v>0</v>
      </c>
      <c r="T108" s="52"/>
      <c r="U108" s="56" t="s">
        <v>11</v>
      </c>
      <c r="V108" s="78"/>
    </row>
    <row r="109" spans="1:22" ht="38.25" x14ac:dyDescent="0.2">
      <c r="A109" s="9">
        <v>13507</v>
      </c>
      <c r="B109" s="10" t="s">
        <v>90</v>
      </c>
      <c r="C109" s="9"/>
      <c r="D109" s="11">
        <f t="shared" si="136"/>
        <v>59209.760000000002</v>
      </c>
      <c r="E109" s="12">
        <v>59209.760000000002</v>
      </c>
      <c r="F109" s="9" t="s">
        <v>12</v>
      </c>
      <c r="G109" s="11">
        <f t="shared" si="137"/>
        <v>69000</v>
      </c>
      <c r="H109" s="36">
        <v>69000</v>
      </c>
      <c r="I109" s="9" t="s">
        <v>12</v>
      </c>
      <c r="J109" s="49">
        <f t="shared" ref="J109" si="147">K109</f>
        <v>69000</v>
      </c>
      <c r="K109" s="36">
        <v>69000</v>
      </c>
      <c r="L109" s="45" t="s">
        <v>12</v>
      </c>
      <c r="M109" s="64">
        <f t="shared" si="92"/>
        <v>0</v>
      </c>
      <c r="N109" s="23">
        <f t="shared" si="93"/>
        <v>0</v>
      </c>
      <c r="O109" s="56"/>
      <c r="P109" s="62">
        <f t="shared" si="139"/>
        <v>69000</v>
      </c>
      <c r="Q109" s="36">
        <v>69000</v>
      </c>
      <c r="R109" s="56" t="s">
        <v>12</v>
      </c>
      <c r="S109" s="62">
        <f t="shared" si="140"/>
        <v>69000</v>
      </c>
      <c r="T109" s="36">
        <v>69000</v>
      </c>
      <c r="U109" s="56" t="s">
        <v>12</v>
      </c>
      <c r="V109" s="78"/>
    </row>
    <row r="110" spans="1:22" ht="89.25" x14ac:dyDescent="0.2">
      <c r="A110" s="9">
        <v>13508</v>
      </c>
      <c r="B110" s="10" t="s">
        <v>91</v>
      </c>
      <c r="C110" s="9"/>
      <c r="D110" s="11">
        <f t="shared" si="136"/>
        <v>0</v>
      </c>
      <c r="E110" s="12"/>
      <c r="F110" s="9" t="s">
        <v>12</v>
      </c>
      <c r="G110" s="11">
        <f t="shared" si="137"/>
        <v>0</v>
      </c>
      <c r="H110" s="31">
        <v>0</v>
      </c>
      <c r="I110" s="9" t="s">
        <v>12</v>
      </c>
      <c r="J110" s="49">
        <f t="shared" ref="J110" si="148">K110</f>
        <v>0</v>
      </c>
      <c r="K110" s="52"/>
      <c r="L110" s="45" t="s">
        <v>12</v>
      </c>
      <c r="M110" s="64">
        <f t="shared" si="92"/>
        <v>0</v>
      </c>
      <c r="N110" s="23">
        <f t="shared" si="93"/>
        <v>0</v>
      </c>
      <c r="O110" s="56"/>
      <c r="P110" s="62">
        <f t="shared" si="139"/>
        <v>0</v>
      </c>
      <c r="Q110" s="52"/>
      <c r="R110" s="56" t="s">
        <v>12</v>
      </c>
      <c r="S110" s="62">
        <f t="shared" si="140"/>
        <v>0</v>
      </c>
      <c r="T110" s="52"/>
      <c r="U110" s="56" t="s">
        <v>12</v>
      </c>
      <c r="V110" s="78"/>
    </row>
    <row r="111" spans="1:22" ht="15" x14ac:dyDescent="0.2">
      <c r="A111" s="9">
        <v>13509</v>
      </c>
      <c r="B111" s="21" t="s">
        <v>92</v>
      </c>
      <c r="C111" s="9"/>
      <c r="D111" s="11">
        <f t="shared" si="136"/>
        <v>0</v>
      </c>
      <c r="E111" s="12"/>
      <c r="F111" s="9" t="s">
        <v>11</v>
      </c>
      <c r="G111" s="11">
        <f t="shared" si="137"/>
        <v>0</v>
      </c>
      <c r="H111" s="31">
        <v>0</v>
      </c>
      <c r="I111" s="9" t="s">
        <v>11</v>
      </c>
      <c r="J111" s="49">
        <f t="shared" ref="J111" si="149">K111</f>
        <v>0</v>
      </c>
      <c r="K111" s="52"/>
      <c r="L111" s="45" t="s">
        <v>11</v>
      </c>
      <c r="M111" s="64">
        <f t="shared" si="92"/>
        <v>0</v>
      </c>
      <c r="N111" s="23">
        <f t="shared" si="93"/>
        <v>0</v>
      </c>
      <c r="O111" s="56"/>
      <c r="P111" s="62">
        <f t="shared" si="139"/>
        <v>0</v>
      </c>
      <c r="Q111" s="52"/>
      <c r="R111" s="56" t="s">
        <v>11</v>
      </c>
      <c r="S111" s="62">
        <f t="shared" si="140"/>
        <v>0</v>
      </c>
      <c r="T111" s="52"/>
      <c r="U111" s="56" t="s">
        <v>11</v>
      </c>
      <c r="V111" s="78"/>
    </row>
    <row r="112" spans="1:22" ht="60" x14ac:dyDescent="0.2">
      <c r="A112" s="9">
        <v>13510</v>
      </c>
      <c r="B112" s="21" t="s">
        <v>93</v>
      </c>
      <c r="C112" s="9"/>
      <c r="D112" s="11">
        <f t="shared" si="136"/>
        <v>5696.75</v>
      </c>
      <c r="E112" s="12">
        <v>5696.75</v>
      </c>
      <c r="F112" s="9" t="s">
        <v>11</v>
      </c>
      <c r="G112" s="11">
        <f t="shared" si="137"/>
        <v>4500</v>
      </c>
      <c r="H112" s="36">
        <v>4500</v>
      </c>
      <c r="I112" s="9" t="s">
        <v>11</v>
      </c>
      <c r="J112" s="49">
        <f t="shared" ref="J112" si="150">K112</f>
        <v>4500</v>
      </c>
      <c r="K112" s="36">
        <v>4500</v>
      </c>
      <c r="L112" s="45" t="s">
        <v>11</v>
      </c>
      <c r="M112" s="64">
        <f t="shared" si="92"/>
        <v>0</v>
      </c>
      <c r="N112" s="23">
        <f t="shared" si="93"/>
        <v>0</v>
      </c>
      <c r="O112" s="56"/>
      <c r="P112" s="62">
        <f t="shared" si="139"/>
        <v>4500</v>
      </c>
      <c r="Q112" s="36">
        <v>4500</v>
      </c>
      <c r="R112" s="56" t="s">
        <v>11</v>
      </c>
      <c r="S112" s="62">
        <f t="shared" si="140"/>
        <v>4500</v>
      </c>
      <c r="T112" s="36">
        <v>4500</v>
      </c>
      <c r="U112" s="56" t="s">
        <v>11</v>
      </c>
      <c r="V112" s="78"/>
    </row>
    <row r="113" spans="1:22" x14ac:dyDescent="0.2">
      <c r="A113" s="9">
        <v>13511</v>
      </c>
      <c r="B113" s="42">
        <v>13511</v>
      </c>
      <c r="C113" s="9"/>
      <c r="D113" s="11">
        <f t="shared" si="136"/>
        <v>0</v>
      </c>
      <c r="E113" s="12"/>
      <c r="F113" s="9" t="s">
        <v>11</v>
      </c>
      <c r="G113" s="11">
        <f t="shared" si="137"/>
        <v>0</v>
      </c>
      <c r="H113" s="31"/>
      <c r="I113" s="9" t="s">
        <v>11</v>
      </c>
      <c r="J113" s="49">
        <f t="shared" ref="J113" si="151">K113</f>
        <v>0</v>
      </c>
      <c r="K113" s="52"/>
      <c r="L113" s="45" t="s">
        <v>11</v>
      </c>
      <c r="M113" s="64">
        <f t="shared" si="92"/>
        <v>0</v>
      </c>
      <c r="N113" s="23">
        <f t="shared" si="93"/>
        <v>0</v>
      </c>
      <c r="O113" s="56"/>
      <c r="P113" s="62">
        <f t="shared" si="139"/>
        <v>0</v>
      </c>
      <c r="Q113" s="52"/>
      <c r="R113" s="56" t="s">
        <v>11</v>
      </c>
      <c r="S113" s="62">
        <f t="shared" si="140"/>
        <v>0</v>
      </c>
      <c r="T113" s="52"/>
      <c r="U113" s="56" t="s">
        <v>11</v>
      </c>
      <c r="V113" s="78"/>
    </row>
    <row r="114" spans="1:22" ht="51" x14ac:dyDescent="0.2">
      <c r="A114" s="9">
        <v>13512</v>
      </c>
      <c r="B114" s="10" t="s">
        <v>94</v>
      </c>
      <c r="C114" s="9"/>
      <c r="D114" s="11">
        <f t="shared" si="136"/>
        <v>0</v>
      </c>
      <c r="E114" s="12"/>
      <c r="F114" s="9" t="s">
        <v>12</v>
      </c>
      <c r="G114" s="11">
        <f t="shared" si="137"/>
        <v>0</v>
      </c>
      <c r="H114" s="31"/>
      <c r="I114" s="9" t="s">
        <v>11</v>
      </c>
      <c r="J114" s="49">
        <f t="shared" ref="J114" si="152">K114</f>
        <v>0</v>
      </c>
      <c r="K114" s="52"/>
      <c r="L114" s="45" t="s">
        <v>11</v>
      </c>
      <c r="M114" s="64">
        <f t="shared" si="92"/>
        <v>0</v>
      </c>
      <c r="N114" s="23">
        <f t="shared" si="93"/>
        <v>0</v>
      </c>
      <c r="O114" s="56"/>
      <c r="P114" s="62">
        <f t="shared" si="139"/>
        <v>0</v>
      </c>
      <c r="Q114" s="52"/>
      <c r="R114" s="56" t="s">
        <v>11</v>
      </c>
      <c r="S114" s="62">
        <f t="shared" si="140"/>
        <v>0</v>
      </c>
      <c r="T114" s="52"/>
      <c r="U114" s="56" t="s">
        <v>11</v>
      </c>
      <c r="V114" s="78"/>
    </row>
    <row r="115" spans="1:22" ht="25.5" x14ac:dyDescent="0.2">
      <c r="A115" s="9">
        <v>13513</v>
      </c>
      <c r="B115" s="10" t="s">
        <v>95</v>
      </c>
      <c r="C115" s="9"/>
      <c r="D115" s="11">
        <f t="shared" si="136"/>
        <v>57089.216999999997</v>
      </c>
      <c r="E115" s="12">
        <v>57089.216999999997</v>
      </c>
      <c r="F115" s="9" t="s">
        <v>12</v>
      </c>
      <c r="G115" s="11">
        <f t="shared" si="137"/>
        <v>81453.3</v>
      </c>
      <c r="H115" s="65">
        <v>81453.3</v>
      </c>
      <c r="I115" s="9" t="s">
        <v>12</v>
      </c>
      <c r="J115" s="49">
        <f t="shared" ref="J115" si="153">K115</f>
        <v>81453.3</v>
      </c>
      <c r="K115" s="36">
        <v>81453.3</v>
      </c>
      <c r="L115" s="45" t="s">
        <v>12</v>
      </c>
      <c r="M115" s="64">
        <f t="shared" si="92"/>
        <v>0</v>
      </c>
      <c r="N115" s="23">
        <f t="shared" si="93"/>
        <v>0</v>
      </c>
      <c r="O115" s="56"/>
      <c r="P115" s="62">
        <f t="shared" si="139"/>
        <v>82000</v>
      </c>
      <c r="Q115" s="36">
        <v>82000</v>
      </c>
      <c r="R115" s="56" t="s">
        <v>12</v>
      </c>
      <c r="S115" s="62">
        <f t="shared" si="140"/>
        <v>82000</v>
      </c>
      <c r="T115" s="36">
        <v>82000</v>
      </c>
      <c r="U115" s="56" t="s">
        <v>12</v>
      </c>
      <c r="V115" s="78"/>
    </row>
    <row r="116" spans="1:22" ht="63.75" x14ac:dyDescent="0.2">
      <c r="A116" s="9">
        <v>13514</v>
      </c>
      <c r="B116" s="10" t="s">
        <v>96</v>
      </c>
      <c r="C116" s="9"/>
      <c r="D116" s="11">
        <f t="shared" si="136"/>
        <v>35977</v>
      </c>
      <c r="E116" s="12">
        <v>35977</v>
      </c>
      <c r="F116" s="9" t="s">
        <v>12</v>
      </c>
      <c r="G116" s="11">
        <f t="shared" si="137"/>
        <v>40791</v>
      </c>
      <c r="H116" s="46">
        <v>40791</v>
      </c>
      <c r="I116" s="9" t="s">
        <v>12</v>
      </c>
      <c r="J116" s="49">
        <f t="shared" ref="J116" si="154">K116</f>
        <v>40791</v>
      </c>
      <c r="K116" s="65">
        <v>40791</v>
      </c>
      <c r="L116" s="45" t="s">
        <v>12</v>
      </c>
      <c r="M116" s="64">
        <f t="shared" si="92"/>
        <v>0</v>
      </c>
      <c r="N116" s="23">
        <f t="shared" si="93"/>
        <v>0</v>
      </c>
      <c r="O116" s="56"/>
      <c r="P116" s="62">
        <f t="shared" si="139"/>
        <v>40791</v>
      </c>
      <c r="Q116" s="65">
        <v>40791</v>
      </c>
      <c r="R116" s="56" t="s">
        <v>12</v>
      </c>
      <c r="S116" s="62">
        <f t="shared" si="140"/>
        <v>40791</v>
      </c>
      <c r="T116" s="65">
        <v>40791</v>
      </c>
      <c r="U116" s="56" t="s">
        <v>12</v>
      </c>
      <c r="V116" s="78"/>
    </row>
    <row r="117" spans="1:22" ht="105" x14ac:dyDescent="0.2">
      <c r="A117" s="9">
        <v>13515</v>
      </c>
      <c r="B117" s="21" t="s">
        <v>97</v>
      </c>
      <c r="C117" s="9"/>
      <c r="D117" s="11">
        <f t="shared" si="136"/>
        <v>0</v>
      </c>
      <c r="E117" s="12"/>
      <c r="F117" s="9" t="s">
        <v>11</v>
      </c>
      <c r="G117" s="11">
        <f t="shared" si="137"/>
        <v>0</v>
      </c>
      <c r="H117" s="31">
        <v>0</v>
      </c>
      <c r="I117" s="9" t="s">
        <v>11</v>
      </c>
      <c r="J117" s="49">
        <f t="shared" ref="J117" si="155">K117</f>
        <v>0</v>
      </c>
      <c r="K117" s="52"/>
      <c r="L117" s="45" t="s">
        <v>11</v>
      </c>
      <c r="M117" s="64">
        <f t="shared" si="92"/>
        <v>0</v>
      </c>
      <c r="N117" s="23">
        <f t="shared" si="93"/>
        <v>0</v>
      </c>
      <c r="O117" s="56"/>
      <c r="P117" s="62">
        <f t="shared" si="139"/>
        <v>0</v>
      </c>
      <c r="Q117" s="52"/>
      <c r="R117" s="56" t="s">
        <v>11</v>
      </c>
      <c r="S117" s="62">
        <f t="shared" si="140"/>
        <v>0</v>
      </c>
      <c r="T117" s="52"/>
      <c r="U117" s="56" t="s">
        <v>11</v>
      </c>
      <c r="V117" s="78"/>
    </row>
    <row r="118" spans="1:22" ht="51" x14ac:dyDescent="0.2">
      <c r="A118" s="9">
        <v>13516</v>
      </c>
      <c r="B118" s="10" t="s">
        <v>98</v>
      </c>
      <c r="C118" s="9"/>
      <c r="D118" s="11">
        <f t="shared" si="136"/>
        <v>0</v>
      </c>
      <c r="E118" s="12"/>
      <c r="F118" s="9" t="s">
        <v>12</v>
      </c>
      <c r="G118" s="11">
        <f t="shared" si="137"/>
        <v>0</v>
      </c>
      <c r="H118" s="31">
        <v>0</v>
      </c>
      <c r="I118" s="9" t="s">
        <v>12</v>
      </c>
      <c r="J118" s="49">
        <f t="shared" ref="J118" si="156">K118</f>
        <v>0</v>
      </c>
      <c r="K118" s="52"/>
      <c r="L118" s="45" t="s">
        <v>12</v>
      </c>
      <c r="M118" s="64">
        <f t="shared" si="92"/>
        <v>0</v>
      </c>
      <c r="N118" s="23">
        <f t="shared" si="93"/>
        <v>0</v>
      </c>
      <c r="O118" s="56"/>
      <c r="P118" s="62">
        <f t="shared" si="139"/>
        <v>0</v>
      </c>
      <c r="Q118" s="52"/>
      <c r="R118" s="56" t="s">
        <v>12</v>
      </c>
      <c r="S118" s="62">
        <f t="shared" si="140"/>
        <v>0</v>
      </c>
      <c r="T118" s="52"/>
      <c r="U118" s="56" t="s">
        <v>12</v>
      </c>
      <c r="V118" s="78"/>
    </row>
    <row r="119" spans="1:22" ht="150" x14ac:dyDescent="0.2">
      <c r="A119" s="9">
        <v>13517</v>
      </c>
      <c r="B119" s="21" t="s">
        <v>99</v>
      </c>
      <c r="C119" s="9"/>
      <c r="D119" s="11">
        <f t="shared" si="136"/>
        <v>0</v>
      </c>
      <c r="E119" s="12"/>
      <c r="F119" s="9" t="s">
        <v>12</v>
      </c>
      <c r="G119" s="11">
        <f t="shared" si="137"/>
        <v>0</v>
      </c>
      <c r="H119" s="31"/>
      <c r="I119" s="9" t="s">
        <v>12</v>
      </c>
      <c r="J119" s="49">
        <f t="shared" ref="J119" si="157">K119</f>
        <v>0</v>
      </c>
      <c r="K119" s="52"/>
      <c r="L119" s="45" t="s">
        <v>12</v>
      </c>
      <c r="M119" s="64">
        <f t="shared" si="92"/>
        <v>0</v>
      </c>
      <c r="N119" s="23">
        <f t="shared" si="93"/>
        <v>0</v>
      </c>
      <c r="O119" s="56"/>
      <c r="P119" s="62">
        <f t="shared" si="139"/>
        <v>0</v>
      </c>
      <c r="Q119" s="52"/>
      <c r="R119" s="56" t="s">
        <v>12</v>
      </c>
      <c r="S119" s="62">
        <f t="shared" si="140"/>
        <v>0</v>
      </c>
      <c r="T119" s="52"/>
      <c r="U119" s="56" t="s">
        <v>12</v>
      </c>
      <c r="V119" s="78"/>
    </row>
    <row r="120" spans="1:22" ht="25.5" x14ac:dyDescent="0.2">
      <c r="A120" s="9">
        <v>13518</v>
      </c>
      <c r="B120" s="10" t="s">
        <v>100</v>
      </c>
      <c r="C120" s="9"/>
      <c r="D120" s="11">
        <f t="shared" si="136"/>
        <v>0</v>
      </c>
      <c r="E120" s="12"/>
      <c r="F120" s="9" t="s">
        <v>12</v>
      </c>
      <c r="G120" s="11">
        <f t="shared" si="137"/>
        <v>0</v>
      </c>
      <c r="H120" s="31"/>
      <c r="I120" s="9" t="s">
        <v>12</v>
      </c>
      <c r="J120" s="49">
        <f t="shared" ref="J120" si="158">K120</f>
        <v>0</v>
      </c>
      <c r="K120" s="52"/>
      <c r="L120" s="45" t="s">
        <v>12</v>
      </c>
      <c r="M120" s="64">
        <f t="shared" si="92"/>
        <v>0</v>
      </c>
      <c r="N120" s="23">
        <f t="shared" si="93"/>
        <v>0</v>
      </c>
      <c r="O120" s="56"/>
      <c r="P120" s="62">
        <f t="shared" si="139"/>
        <v>0</v>
      </c>
      <c r="Q120" s="52"/>
      <c r="R120" s="56" t="s">
        <v>12</v>
      </c>
      <c r="S120" s="62">
        <f t="shared" si="140"/>
        <v>0</v>
      </c>
      <c r="T120" s="52"/>
      <c r="U120" s="56" t="s">
        <v>12</v>
      </c>
      <c r="V120" s="78"/>
    </row>
    <row r="121" spans="1:22" ht="25.5" x14ac:dyDescent="0.2">
      <c r="A121" s="9">
        <v>13519</v>
      </c>
      <c r="B121" s="10" t="s">
        <v>101</v>
      </c>
      <c r="C121" s="9"/>
      <c r="D121" s="11">
        <f t="shared" si="136"/>
        <v>0</v>
      </c>
      <c r="E121" s="12"/>
      <c r="F121" s="9" t="s">
        <v>12</v>
      </c>
      <c r="G121" s="11">
        <f t="shared" si="137"/>
        <v>0</v>
      </c>
      <c r="H121" s="31"/>
      <c r="I121" s="9" t="s">
        <v>12</v>
      </c>
      <c r="J121" s="49">
        <f t="shared" ref="J121" si="159">K121</f>
        <v>0</v>
      </c>
      <c r="K121" s="52"/>
      <c r="L121" s="45" t="s">
        <v>12</v>
      </c>
      <c r="M121" s="64">
        <f t="shared" si="92"/>
        <v>0</v>
      </c>
      <c r="N121" s="23">
        <f t="shared" si="93"/>
        <v>0</v>
      </c>
      <c r="O121" s="56"/>
      <c r="P121" s="62">
        <f t="shared" si="139"/>
        <v>0</v>
      </c>
      <c r="Q121" s="52"/>
      <c r="R121" s="56" t="s">
        <v>12</v>
      </c>
      <c r="S121" s="62">
        <f t="shared" si="140"/>
        <v>0</v>
      </c>
      <c r="T121" s="52"/>
      <c r="U121" s="56" t="s">
        <v>12</v>
      </c>
      <c r="V121" s="78"/>
    </row>
    <row r="122" spans="1:22" ht="25.5" x14ac:dyDescent="0.2">
      <c r="A122" s="9">
        <v>13520</v>
      </c>
      <c r="B122" s="10" t="s">
        <v>389</v>
      </c>
      <c r="C122" s="9"/>
      <c r="D122" s="11">
        <f t="shared" si="136"/>
        <v>0</v>
      </c>
      <c r="E122" s="12"/>
      <c r="F122" s="9" t="s">
        <v>12</v>
      </c>
      <c r="G122" s="11">
        <f t="shared" si="137"/>
        <v>0</v>
      </c>
      <c r="H122" s="36">
        <v>0</v>
      </c>
      <c r="I122" s="9" t="s">
        <v>12</v>
      </c>
      <c r="J122" s="49">
        <f t="shared" ref="J122" si="160">K122</f>
        <v>400</v>
      </c>
      <c r="K122" s="36">
        <v>400</v>
      </c>
      <c r="L122" s="45" t="s">
        <v>12</v>
      </c>
      <c r="M122" s="64">
        <f t="shared" si="92"/>
        <v>400</v>
      </c>
      <c r="N122" s="23">
        <f t="shared" si="93"/>
        <v>400</v>
      </c>
      <c r="O122" s="56"/>
      <c r="P122" s="62">
        <f t="shared" si="139"/>
        <v>400</v>
      </c>
      <c r="Q122" s="36">
        <v>400</v>
      </c>
      <c r="R122" s="56" t="s">
        <v>12</v>
      </c>
      <c r="S122" s="62">
        <f t="shared" si="140"/>
        <v>400</v>
      </c>
      <c r="T122" s="36">
        <v>400</v>
      </c>
      <c r="U122" s="56" t="s">
        <v>12</v>
      </c>
      <c r="V122" s="78"/>
    </row>
    <row r="123" spans="1:22" ht="38.25" x14ac:dyDescent="0.2">
      <c r="A123" s="9">
        <v>1352</v>
      </c>
      <c r="B123" s="10" t="s">
        <v>102</v>
      </c>
      <c r="C123" s="9"/>
      <c r="D123" s="11">
        <f t="shared" si="136"/>
        <v>36920.379999999997</v>
      </c>
      <c r="E123" s="12">
        <v>36920.379999999997</v>
      </c>
      <c r="F123" s="9" t="s">
        <v>12</v>
      </c>
      <c r="G123" s="11">
        <f t="shared" si="137"/>
        <v>77500</v>
      </c>
      <c r="H123" s="36">
        <v>77500</v>
      </c>
      <c r="I123" s="9" t="s">
        <v>12</v>
      </c>
      <c r="J123" s="49">
        <f t="shared" ref="J123" si="161">K123</f>
        <v>15000</v>
      </c>
      <c r="K123" s="36">
        <v>15000</v>
      </c>
      <c r="L123" s="45" t="s">
        <v>12</v>
      </c>
      <c r="M123" s="64">
        <f t="shared" si="92"/>
        <v>-62500</v>
      </c>
      <c r="N123" s="23">
        <f t="shared" si="93"/>
        <v>-62500</v>
      </c>
      <c r="O123" s="56"/>
      <c r="P123" s="62">
        <f t="shared" si="139"/>
        <v>15000</v>
      </c>
      <c r="Q123" s="36">
        <v>15000</v>
      </c>
      <c r="R123" s="56" t="s">
        <v>12</v>
      </c>
      <c r="S123" s="62">
        <f t="shared" si="140"/>
        <v>15000</v>
      </c>
      <c r="T123" s="36">
        <v>15000</v>
      </c>
      <c r="U123" s="56" t="s">
        <v>12</v>
      </c>
      <c r="V123" s="78"/>
    </row>
    <row r="124" spans="1:22" ht="28.5" customHeight="1" x14ac:dyDescent="0.2">
      <c r="A124" s="9">
        <v>1353</v>
      </c>
      <c r="B124" s="21" t="s">
        <v>103</v>
      </c>
      <c r="C124" s="9"/>
      <c r="D124" s="11">
        <f t="shared" si="136"/>
        <v>0</v>
      </c>
      <c r="E124" s="12"/>
      <c r="F124" s="9" t="s">
        <v>11</v>
      </c>
      <c r="G124" s="11">
        <f t="shared" si="137"/>
        <v>0</v>
      </c>
      <c r="H124" s="31">
        <v>0</v>
      </c>
      <c r="I124" s="9" t="s">
        <v>11</v>
      </c>
      <c r="J124" s="49">
        <f t="shared" ref="J124" si="162">K124</f>
        <v>0</v>
      </c>
      <c r="K124" s="52"/>
      <c r="L124" s="45" t="s">
        <v>11</v>
      </c>
      <c r="M124" s="64">
        <f t="shared" si="92"/>
        <v>0</v>
      </c>
      <c r="N124" s="23">
        <f t="shared" si="93"/>
        <v>0</v>
      </c>
      <c r="O124" s="56"/>
      <c r="P124" s="62">
        <f t="shared" si="139"/>
        <v>0</v>
      </c>
      <c r="Q124" s="52"/>
      <c r="R124" s="56" t="s">
        <v>11</v>
      </c>
      <c r="S124" s="62">
        <f t="shared" si="140"/>
        <v>0</v>
      </c>
      <c r="T124" s="52"/>
      <c r="U124" s="56" t="s">
        <v>11</v>
      </c>
      <c r="V124" s="78"/>
    </row>
    <row r="125" spans="1:22" ht="25.5" x14ac:dyDescent="0.2">
      <c r="A125" s="165">
        <v>1360</v>
      </c>
      <c r="B125" s="7" t="s">
        <v>104</v>
      </c>
      <c r="C125" s="165">
        <v>7431</v>
      </c>
      <c r="D125" s="192">
        <f>E125</f>
        <v>645</v>
      </c>
      <c r="E125" s="192">
        <f>E128</f>
        <v>645</v>
      </c>
      <c r="F125" s="165" t="s">
        <v>12</v>
      </c>
      <c r="G125" s="192">
        <f>G128</f>
        <v>1000</v>
      </c>
      <c r="H125" s="193">
        <f>H128</f>
        <v>1000</v>
      </c>
      <c r="I125" s="165" t="s">
        <v>12</v>
      </c>
      <c r="J125" s="192">
        <f t="shared" ref="J125:K125" si="163">J128</f>
        <v>1000</v>
      </c>
      <c r="K125" s="193">
        <f t="shared" si="163"/>
        <v>1000</v>
      </c>
      <c r="L125" s="165" t="s">
        <v>12</v>
      </c>
      <c r="M125" s="64">
        <f t="shared" si="92"/>
        <v>0</v>
      </c>
      <c r="N125" s="23">
        <f t="shared" si="93"/>
        <v>0</v>
      </c>
      <c r="O125" s="72"/>
      <c r="P125" s="180">
        <f t="shared" ref="P125:Q125" si="164">P128</f>
        <v>1000</v>
      </c>
      <c r="Q125" s="182">
        <f t="shared" si="164"/>
        <v>1000</v>
      </c>
      <c r="R125" s="184" t="s">
        <v>12</v>
      </c>
      <c r="S125" s="180">
        <f t="shared" ref="S125:T125" si="165">S128</f>
        <v>1000</v>
      </c>
      <c r="T125" s="182">
        <f t="shared" si="165"/>
        <v>1000</v>
      </c>
      <c r="U125" s="184" t="s">
        <v>12</v>
      </c>
      <c r="V125" s="78"/>
    </row>
    <row r="126" spans="1:22" x14ac:dyDescent="0.2">
      <c r="A126" s="165"/>
      <c r="B126" s="7" t="s">
        <v>6</v>
      </c>
      <c r="C126" s="165"/>
      <c r="D126" s="192"/>
      <c r="E126" s="192"/>
      <c r="F126" s="165"/>
      <c r="G126" s="192"/>
      <c r="H126" s="193"/>
      <c r="I126" s="165"/>
      <c r="J126" s="192"/>
      <c r="K126" s="193"/>
      <c r="L126" s="165"/>
      <c r="M126" s="64">
        <f t="shared" si="92"/>
        <v>0</v>
      </c>
      <c r="N126" s="23">
        <f t="shared" si="93"/>
        <v>0</v>
      </c>
      <c r="O126" s="73"/>
      <c r="P126" s="181"/>
      <c r="Q126" s="183"/>
      <c r="R126" s="185"/>
      <c r="S126" s="181"/>
      <c r="T126" s="183"/>
      <c r="U126" s="185"/>
      <c r="V126" s="78"/>
    </row>
    <row r="127" spans="1:22" x14ac:dyDescent="0.2">
      <c r="A127" s="9"/>
      <c r="B127" s="10" t="s">
        <v>6</v>
      </c>
      <c r="C127" s="9"/>
      <c r="D127" s="12"/>
      <c r="E127" s="12"/>
      <c r="F127" s="9"/>
      <c r="G127" s="9"/>
      <c r="H127" s="31"/>
      <c r="I127" s="9"/>
      <c r="J127" s="45"/>
      <c r="K127" s="52"/>
      <c r="L127" s="45"/>
      <c r="M127" s="64">
        <f t="shared" si="92"/>
        <v>0</v>
      </c>
      <c r="N127" s="23">
        <f t="shared" si="93"/>
        <v>0</v>
      </c>
      <c r="O127" s="56"/>
      <c r="P127" s="56"/>
      <c r="Q127" s="52"/>
      <c r="R127" s="56"/>
      <c r="S127" s="56"/>
      <c r="T127" s="52"/>
      <c r="U127" s="56"/>
      <c r="V127" s="78"/>
    </row>
    <row r="128" spans="1:22" ht="51" x14ac:dyDescent="0.2">
      <c r="A128" s="9">
        <v>1361</v>
      </c>
      <c r="B128" s="10" t="s">
        <v>105</v>
      </c>
      <c r="C128" s="9"/>
      <c r="D128" s="12">
        <v>645</v>
      </c>
      <c r="E128" s="12">
        <v>645</v>
      </c>
      <c r="F128" s="9" t="s">
        <v>12</v>
      </c>
      <c r="G128" s="16">
        <f>H128</f>
        <v>1000</v>
      </c>
      <c r="H128" s="36">
        <v>1000</v>
      </c>
      <c r="I128" s="9" t="s">
        <v>12</v>
      </c>
      <c r="J128" s="16">
        <f t="shared" ref="J128" si="166">K128</f>
        <v>1000</v>
      </c>
      <c r="K128" s="36">
        <v>1000</v>
      </c>
      <c r="L128" s="45" t="s">
        <v>12</v>
      </c>
      <c r="M128" s="64">
        <f t="shared" si="92"/>
        <v>0</v>
      </c>
      <c r="N128" s="23">
        <f t="shared" si="93"/>
        <v>0</v>
      </c>
      <c r="O128" s="56"/>
      <c r="P128" s="16">
        <f t="shared" ref="P128" si="167">Q128</f>
        <v>1000</v>
      </c>
      <c r="Q128" s="36">
        <v>1000</v>
      </c>
      <c r="R128" s="56" t="s">
        <v>12</v>
      </c>
      <c r="S128" s="16">
        <f t="shared" ref="S128" si="168">T128</f>
        <v>1000</v>
      </c>
      <c r="T128" s="36">
        <v>1000</v>
      </c>
      <c r="U128" s="56" t="s">
        <v>12</v>
      </c>
      <c r="V128" s="78"/>
    </row>
    <row r="129" spans="1:22" ht="51" x14ac:dyDescent="0.2">
      <c r="A129" s="9">
        <v>1362</v>
      </c>
      <c r="B129" s="10" t="s">
        <v>106</v>
      </c>
      <c r="C129" s="9"/>
      <c r="D129" s="12"/>
      <c r="E129" s="12"/>
      <c r="F129" s="9" t="s">
        <v>12</v>
      </c>
      <c r="G129" s="9"/>
      <c r="H129" s="31"/>
      <c r="I129" s="9" t="s">
        <v>12</v>
      </c>
      <c r="J129" s="45"/>
      <c r="K129" s="52"/>
      <c r="L129" s="45" t="s">
        <v>12</v>
      </c>
      <c r="M129" s="64">
        <f t="shared" si="92"/>
        <v>0</v>
      </c>
      <c r="N129" s="23">
        <f t="shared" si="93"/>
        <v>0</v>
      </c>
      <c r="O129" s="56"/>
      <c r="P129" s="56"/>
      <c r="Q129" s="52"/>
      <c r="R129" s="56" t="s">
        <v>12</v>
      </c>
      <c r="S129" s="56"/>
      <c r="T129" s="52"/>
      <c r="U129" s="56" t="s">
        <v>12</v>
      </c>
      <c r="V129" s="78"/>
    </row>
    <row r="130" spans="1:22" ht="38.25" customHeight="1" x14ac:dyDescent="0.2">
      <c r="A130" s="6">
        <v>1370</v>
      </c>
      <c r="B130" s="7" t="s">
        <v>107</v>
      </c>
      <c r="C130" s="6">
        <v>7441</v>
      </c>
      <c r="D130" s="13">
        <f>D132+D133</f>
        <v>0</v>
      </c>
      <c r="E130" s="13">
        <f>E132+E133</f>
        <v>0</v>
      </c>
      <c r="F130" s="6" t="s">
        <v>12</v>
      </c>
      <c r="G130" s="13">
        <f>G132+G133</f>
        <v>0</v>
      </c>
      <c r="H130" s="34">
        <f>H132+H133</f>
        <v>0</v>
      </c>
      <c r="I130" s="6" t="s">
        <v>12</v>
      </c>
      <c r="J130" s="50">
        <f t="shared" ref="J130:K130" si="169">J132+J133</f>
        <v>0</v>
      </c>
      <c r="K130" s="61">
        <f t="shared" si="169"/>
        <v>0</v>
      </c>
      <c r="L130" s="47" t="s">
        <v>12</v>
      </c>
      <c r="M130" s="64">
        <f t="shared" si="92"/>
        <v>0</v>
      </c>
      <c r="N130" s="23">
        <f t="shared" si="93"/>
        <v>0</v>
      </c>
      <c r="O130" s="58"/>
      <c r="P130" s="60">
        <f t="shared" ref="P130:Q130" si="170">P132+P133</f>
        <v>0</v>
      </c>
      <c r="Q130" s="61">
        <f t="shared" si="170"/>
        <v>0</v>
      </c>
      <c r="R130" s="58" t="s">
        <v>12</v>
      </c>
      <c r="S130" s="60">
        <f t="shared" ref="S130:T130" si="171">S132+S133</f>
        <v>0</v>
      </c>
      <c r="T130" s="61">
        <f t="shared" si="171"/>
        <v>0</v>
      </c>
      <c r="U130" s="58" t="s">
        <v>12</v>
      </c>
      <c r="V130" s="78"/>
    </row>
    <row r="131" spans="1:22" x14ac:dyDescent="0.2">
      <c r="A131" s="9"/>
      <c r="B131" s="10" t="s">
        <v>6</v>
      </c>
      <c r="C131" s="9"/>
      <c r="D131" s="12"/>
      <c r="E131" s="12"/>
      <c r="F131" s="9"/>
      <c r="G131" s="9"/>
      <c r="H131" s="31"/>
      <c r="I131" s="9"/>
      <c r="J131" s="45"/>
      <c r="K131" s="52"/>
      <c r="L131" s="45"/>
      <c r="M131" s="64">
        <f t="shared" si="92"/>
        <v>0</v>
      </c>
      <c r="N131" s="23">
        <f t="shared" si="93"/>
        <v>0</v>
      </c>
      <c r="O131" s="56"/>
      <c r="P131" s="56"/>
      <c r="Q131" s="52"/>
      <c r="R131" s="56"/>
      <c r="S131" s="56"/>
      <c r="T131" s="52"/>
      <c r="U131" s="56"/>
      <c r="V131" s="78"/>
    </row>
    <row r="132" spans="1:22" ht="120" x14ac:dyDescent="0.2">
      <c r="A132" s="9">
        <v>1371</v>
      </c>
      <c r="B132" s="21" t="s">
        <v>108</v>
      </c>
      <c r="C132" s="9"/>
      <c r="D132" s="12"/>
      <c r="E132" s="12"/>
      <c r="F132" s="9" t="s">
        <v>12</v>
      </c>
      <c r="G132" s="9"/>
      <c r="H132" s="31"/>
      <c r="I132" s="9" t="s">
        <v>12</v>
      </c>
      <c r="J132" s="45"/>
      <c r="K132" s="52"/>
      <c r="L132" s="45" t="s">
        <v>12</v>
      </c>
      <c r="M132" s="64">
        <f t="shared" si="92"/>
        <v>0</v>
      </c>
      <c r="N132" s="23">
        <f t="shared" si="93"/>
        <v>0</v>
      </c>
      <c r="O132" s="56"/>
      <c r="P132" s="56"/>
      <c r="Q132" s="52"/>
      <c r="R132" s="56" t="s">
        <v>12</v>
      </c>
      <c r="S132" s="56"/>
      <c r="T132" s="52"/>
      <c r="U132" s="56" t="s">
        <v>12</v>
      </c>
      <c r="V132" s="78"/>
    </row>
    <row r="133" spans="1:22" ht="135" x14ac:dyDescent="0.2">
      <c r="A133" s="9">
        <v>1372</v>
      </c>
      <c r="B133" s="21" t="s">
        <v>109</v>
      </c>
      <c r="C133" s="9"/>
      <c r="D133" s="12"/>
      <c r="E133" s="12"/>
      <c r="F133" s="9" t="s">
        <v>11</v>
      </c>
      <c r="G133" s="9"/>
      <c r="H133" s="31"/>
      <c r="I133" s="9" t="s">
        <v>11</v>
      </c>
      <c r="J133" s="45"/>
      <c r="K133" s="52"/>
      <c r="L133" s="45" t="s">
        <v>11</v>
      </c>
      <c r="M133" s="64">
        <f t="shared" si="92"/>
        <v>0</v>
      </c>
      <c r="N133" s="23">
        <f t="shared" si="93"/>
        <v>0</v>
      </c>
      <c r="O133" s="56"/>
      <c r="P133" s="56"/>
      <c r="Q133" s="52"/>
      <c r="R133" s="56" t="s">
        <v>11</v>
      </c>
      <c r="S133" s="56"/>
      <c r="T133" s="52"/>
      <c r="U133" s="56" t="s">
        <v>11</v>
      </c>
      <c r="V133" s="78"/>
    </row>
    <row r="134" spans="1:22" ht="38.25" x14ac:dyDescent="0.2">
      <c r="A134" s="6">
        <v>1380</v>
      </c>
      <c r="B134" s="7" t="s">
        <v>110</v>
      </c>
      <c r="C134" s="6">
        <v>7442</v>
      </c>
      <c r="D134" s="8"/>
      <c r="E134" s="8" t="s">
        <v>12</v>
      </c>
      <c r="F134" s="6"/>
      <c r="G134" s="6"/>
      <c r="H134" s="29"/>
      <c r="I134" s="6"/>
      <c r="J134" s="47"/>
      <c r="K134" s="51"/>
      <c r="L134" s="47"/>
      <c r="M134" s="64">
        <f t="shared" si="92"/>
        <v>0</v>
      </c>
      <c r="N134" s="23">
        <f t="shared" si="93"/>
        <v>0</v>
      </c>
      <c r="O134" s="58"/>
      <c r="P134" s="58"/>
      <c r="Q134" s="51"/>
      <c r="R134" s="58"/>
      <c r="S134" s="58"/>
      <c r="T134" s="51"/>
      <c r="U134" s="58"/>
      <c r="V134" s="78"/>
    </row>
    <row r="135" spans="1:22" x14ac:dyDescent="0.2">
      <c r="A135" s="9"/>
      <c r="B135" s="10" t="s">
        <v>6</v>
      </c>
      <c r="C135" s="9"/>
      <c r="D135" s="12"/>
      <c r="E135" s="12"/>
      <c r="F135" s="9"/>
      <c r="G135" s="9"/>
      <c r="H135" s="31"/>
      <c r="I135" s="9"/>
      <c r="J135" s="45"/>
      <c r="K135" s="52"/>
      <c r="L135" s="45"/>
      <c r="M135" s="64">
        <f t="shared" si="92"/>
        <v>0</v>
      </c>
      <c r="N135" s="23">
        <f t="shared" si="93"/>
        <v>0</v>
      </c>
      <c r="O135" s="56"/>
      <c r="P135" s="56"/>
      <c r="Q135" s="52"/>
      <c r="R135" s="56"/>
      <c r="S135" s="56"/>
      <c r="T135" s="52"/>
      <c r="U135" s="56"/>
      <c r="V135" s="78"/>
    </row>
    <row r="136" spans="1:22" ht="150" x14ac:dyDescent="0.2">
      <c r="A136" s="9">
        <v>1381</v>
      </c>
      <c r="B136" s="21" t="s">
        <v>111</v>
      </c>
      <c r="C136" s="9"/>
      <c r="D136" s="12"/>
      <c r="E136" s="12" t="s">
        <v>11</v>
      </c>
      <c r="F136" s="9"/>
      <c r="G136" s="9"/>
      <c r="H136" s="31"/>
      <c r="I136" s="9"/>
      <c r="J136" s="45"/>
      <c r="K136" s="52"/>
      <c r="L136" s="45"/>
      <c r="M136" s="64">
        <f t="shared" si="92"/>
        <v>0</v>
      </c>
      <c r="N136" s="23">
        <f t="shared" si="93"/>
        <v>0</v>
      </c>
      <c r="O136" s="56"/>
      <c r="P136" s="56"/>
      <c r="Q136" s="52"/>
      <c r="R136" s="56"/>
      <c r="S136" s="56"/>
      <c r="T136" s="52"/>
      <c r="U136" s="56"/>
      <c r="V136" s="78"/>
    </row>
    <row r="137" spans="1:22" ht="135" x14ac:dyDescent="0.2">
      <c r="A137" s="9">
        <v>1382</v>
      </c>
      <c r="B137" s="21" t="s">
        <v>112</v>
      </c>
      <c r="C137" s="9"/>
      <c r="D137" s="12"/>
      <c r="E137" s="12" t="s">
        <v>12</v>
      </c>
      <c r="F137" s="9"/>
      <c r="G137" s="9"/>
      <c r="H137" s="31"/>
      <c r="I137" s="9"/>
      <c r="J137" s="45"/>
      <c r="K137" s="52"/>
      <c r="L137" s="45"/>
      <c r="M137" s="64">
        <f t="shared" ref="M137:M142" si="172">J137-G137</f>
        <v>0</v>
      </c>
      <c r="N137" s="23">
        <f t="shared" ref="N137:N142" si="173">K137-H137</f>
        <v>0</v>
      </c>
      <c r="O137" s="56"/>
      <c r="P137" s="56"/>
      <c r="Q137" s="52"/>
      <c r="R137" s="56"/>
      <c r="S137" s="56"/>
      <c r="T137" s="52"/>
      <c r="U137" s="56"/>
      <c r="V137" s="78"/>
    </row>
    <row r="138" spans="1:22" ht="38.25" x14ac:dyDescent="0.2">
      <c r="A138" s="6">
        <v>1390</v>
      </c>
      <c r="B138" s="7" t="s">
        <v>113</v>
      </c>
      <c r="C138" s="6">
        <v>7452</v>
      </c>
      <c r="D138" s="13">
        <f>E138</f>
        <v>5290.5940000000001</v>
      </c>
      <c r="E138" s="13">
        <f>E142</f>
        <v>5290.5940000000001</v>
      </c>
      <c r="F138" s="6">
        <f>F141</f>
        <v>0</v>
      </c>
      <c r="G138" s="13">
        <f>H138</f>
        <v>91500</v>
      </c>
      <c r="H138" s="34">
        <f>H142</f>
        <v>91500</v>
      </c>
      <c r="I138" s="6">
        <f>I141</f>
        <v>0</v>
      </c>
      <c r="J138" s="50">
        <f t="shared" ref="J138:K138" si="174">J142</f>
        <v>0</v>
      </c>
      <c r="K138" s="61">
        <f t="shared" si="174"/>
        <v>0</v>
      </c>
      <c r="L138" s="47">
        <f t="shared" ref="L138" si="175">L141</f>
        <v>0</v>
      </c>
      <c r="M138" s="64">
        <f t="shared" si="172"/>
        <v>-91500</v>
      </c>
      <c r="N138" s="23">
        <f t="shared" si="173"/>
        <v>-91500</v>
      </c>
      <c r="O138" s="58"/>
      <c r="P138" s="60">
        <f t="shared" ref="P138:Q138" si="176">P142</f>
        <v>0</v>
      </c>
      <c r="Q138" s="61">
        <f t="shared" si="176"/>
        <v>0</v>
      </c>
      <c r="R138" s="58">
        <f t="shared" ref="R138" si="177">R141</f>
        <v>0</v>
      </c>
      <c r="S138" s="60">
        <f t="shared" ref="S138:T138" si="178">S142</f>
        <v>0</v>
      </c>
      <c r="T138" s="61">
        <f t="shared" si="178"/>
        <v>0</v>
      </c>
      <c r="U138" s="58">
        <f t="shared" ref="U138" si="179">U141</f>
        <v>0</v>
      </c>
      <c r="V138" s="78"/>
    </row>
    <row r="139" spans="1:22" x14ac:dyDescent="0.2">
      <c r="A139" s="9"/>
      <c r="B139" s="10" t="s">
        <v>6</v>
      </c>
      <c r="C139" s="9"/>
      <c r="D139" s="12"/>
      <c r="E139" s="12"/>
      <c r="F139" s="9"/>
      <c r="G139" s="9"/>
      <c r="H139" s="31"/>
      <c r="I139" s="9"/>
      <c r="J139" s="45"/>
      <c r="K139" s="52"/>
      <c r="L139" s="45"/>
      <c r="M139" s="64">
        <f t="shared" si="172"/>
        <v>0</v>
      </c>
      <c r="N139" s="23">
        <f t="shared" si="173"/>
        <v>0</v>
      </c>
      <c r="O139" s="56"/>
      <c r="P139" s="56"/>
      <c r="Q139" s="52"/>
      <c r="R139" s="56"/>
      <c r="S139" s="56"/>
      <c r="T139" s="52"/>
      <c r="U139" s="56"/>
      <c r="V139" s="78"/>
    </row>
    <row r="140" spans="1:22" ht="25.5" x14ac:dyDescent="0.2">
      <c r="A140" s="9">
        <v>1391</v>
      </c>
      <c r="B140" s="10" t="s">
        <v>114</v>
      </c>
      <c r="C140" s="9"/>
      <c r="D140" s="12"/>
      <c r="E140" s="12" t="s">
        <v>12</v>
      </c>
      <c r="F140" s="9"/>
      <c r="G140" s="9"/>
      <c r="H140" s="31"/>
      <c r="I140" s="9"/>
      <c r="J140" s="45"/>
      <c r="K140" s="52"/>
      <c r="L140" s="45"/>
      <c r="M140" s="64">
        <f t="shared" si="172"/>
        <v>0</v>
      </c>
      <c r="N140" s="23">
        <f t="shared" si="173"/>
        <v>0</v>
      </c>
      <c r="O140" s="56"/>
      <c r="P140" s="56"/>
      <c r="Q140" s="52"/>
      <c r="R140" s="56"/>
      <c r="S140" s="56"/>
      <c r="T140" s="52"/>
      <c r="U140" s="56"/>
      <c r="V140" s="78"/>
    </row>
    <row r="141" spans="1:22" ht="37.5" customHeight="1" x14ac:dyDescent="0.2">
      <c r="A141" s="9">
        <v>1392</v>
      </c>
      <c r="B141" s="10" t="s">
        <v>115</v>
      </c>
      <c r="C141" s="9"/>
      <c r="D141" s="12"/>
      <c r="E141" s="12" t="s">
        <v>12</v>
      </c>
      <c r="F141" s="9"/>
      <c r="G141" s="9"/>
      <c r="H141" s="31"/>
      <c r="I141" s="9"/>
      <c r="J141" s="45"/>
      <c r="K141" s="52"/>
      <c r="L141" s="45"/>
      <c r="M141" s="64">
        <f t="shared" si="172"/>
        <v>0</v>
      </c>
      <c r="N141" s="23">
        <f t="shared" si="173"/>
        <v>0</v>
      </c>
      <c r="O141" s="56"/>
      <c r="P141" s="56"/>
      <c r="Q141" s="52"/>
      <c r="R141" s="56"/>
      <c r="S141" s="56"/>
      <c r="T141" s="52"/>
      <c r="U141" s="56"/>
      <c r="V141" s="78"/>
    </row>
    <row r="142" spans="1:22" ht="38.25" x14ac:dyDescent="0.2">
      <c r="A142" s="9">
        <v>1393</v>
      </c>
      <c r="B142" s="10" t="s">
        <v>116</v>
      </c>
      <c r="C142" s="9"/>
      <c r="D142" s="12">
        <f>E142</f>
        <v>5290.5940000000001</v>
      </c>
      <c r="E142" s="12">
        <v>5290.5940000000001</v>
      </c>
      <c r="F142" s="9"/>
      <c r="G142" s="16">
        <f>H142</f>
        <v>91500</v>
      </c>
      <c r="H142" s="36">
        <v>91500</v>
      </c>
      <c r="I142" s="9"/>
      <c r="J142" s="16">
        <f t="shared" ref="J142" si="180">K142</f>
        <v>0</v>
      </c>
      <c r="K142" s="36">
        <v>0</v>
      </c>
      <c r="L142" s="45"/>
      <c r="M142" s="64">
        <f t="shared" si="172"/>
        <v>-91500</v>
      </c>
      <c r="N142" s="23">
        <f t="shared" si="173"/>
        <v>-91500</v>
      </c>
      <c r="O142" s="56"/>
      <c r="P142" s="16">
        <f t="shared" ref="P142" si="181">Q142</f>
        <v>0</v>
      </c>
      <c r="Q142" s="36">
        <v>0</v>
      </c>
      <c r="R142" s="56"/>
      <c r="S142" s="16">
        <f t="shared" ref="S142" si="182">T142</f>
        <v>0</v>
      </c>
      <c r="T142" s="36">
        <v>0</v>
      </c>
      <c r="U142" s="56"/>
      <c r="V142" s="78"/>
    </row>
    <row r="143" spans="1:22" x14ac:dyDescent="0.2">
      <c r="A143" s="26"/>
    </row>
    <row r="144" spans="1:22" x14ac:dyDescent="0.2">
      <c r="A144" s="26"/>
    </row>
    <row r="145" spans="1:1" x14ac:dyDescent="0.2">
      <c r="A145" s="26"/>
    </row>
    <row r="146" spans="1:1" x14ac:dyDescent="0.2">
      <c r="A146" s="26"/>
    </row>
    <row r="147" spans="1:1" x14ac:dyDescent="0.2">
      <c r="A147" s="26"/>
    </row>
    <row r="148" spans="1:1" x14ac:dyDescent="0.2">
      <c r="A148" s="26"/>
    </row>
    <row r="149" spans="1:1" x14ac:dyDescent="0.2">
      <c r="A149" s="26"/>
    </row>
    <row r="150" spans="1:1" x14ac:dyDescent="0.2">
      <c r="A150" s="26"/>
    </row>
    <row r="151" spans="1:1" x14ac:dyDescent="0.2">
      <c r="A151" s="26"/>
    </row>
    <row r="152" spans="1:1" x14ac:dyDescent="0.2">
      <c r="A152" s="26"/>
    </row>
  </sheetData>
  <mergeCells count="62">
    <mergeCell ref="V81:V85"/>
    <mergeCell ref="T125:T126"/>
    <mergeCell ref="U125:U126"/>
    <mergeCell ref="A3:U3"/>
    <mergeCell ref="A2:U2"/>
    <mergeCell ref="I125:I126"/>
    <mergeCell ref="J125:J126"/>
    <mergeCell ref="K125:K126"/>
    <mergeCell ref="D47:D49"/>
    <mergeCell ref="E47:E49"/>
    <mergeCell ref="F47:F49"/>
    <mergeCell ref="G47:G49"/>
    <mergeCell ref="H47:H49"/>
    <mergeCell ref="I47:I49"/>
    <mergeCell ref="J47:J49"/>
    <mergeCell ref="K47:K49"/>
    <mergeCell ref="A1:U1"/>
    <mergeCell ref="F125:F126"/>
    <mergeCell ref="G125:G126"/>
    <mergeCell ref="H125:H126"/>
    <mergeCell ref="S47:S49"/>
    <mergeCell ref="T47:T49"/>
    <mergeCell ref="U47:U49"/>
    <mergeCell ref="A125:A126"/>
    <mergeCell ref="C125:C126"/>
    <mergeCell ref="D125:D126"/>
    <mergeCell ref="E125:E126"/>
    <mergeCell ref="A47:A49"/>
    <mergeCell ref="C47:C49"/>
    <mergeCell ref="L47:L49"/>
    <mergeCell ref="L125:L126"/>
    <mergeCell ref="S125:S126"/>
    <mergeCell ref="A4:A6"/>
    <mergeCell ref="B4:B6"/>
    <mergeCell ref="C4:C6"/>
    <mergeCell ref="J4:L4"/>
    <mergeCell ref="S4:U4"/>
    <mergeCell ref="D5:D6"/>
    <mergeCell ref="E5:F5"/>
    <mergeCell ref="G5:G6"/>
    <mergeCell ref="H5:I5"/>
    <mergeCell ref="J5:J6"/>
    <mergeCell ref="K5:L5"/>
    <mergeCell ref="D4:F4"/>
    <mergeCell ref="G4:I4"/>
    <mergeCell ref="P125:P126"/>
    <mergeCell ref="Q125:Q126"/>
    <mergeCell ref="R125:R126"/>
    <mergeCell ref="M4:O4"/>
    <mergeCell ref="M5:M6"/>
    <mergeCell ref="N5:O5"/>
    <mergeCell ref="V5:V6"/>
    <mergeCell ref="P4:R4"/>
    <mergeCell ref="P5:P6"/>
    <mergeCell ref="Q5:R5"/>
    <mergeCell ref="P47:P49"/>
    <mergeCell ref="Q47:Q49"/>
    <mergeCell ref="R47:R49"/>
    <mergeCell ref="S5:S6"/>
    <mergeCell ref="T5:U5"/>
    <mergeCell ref="V10:V16"/>
    <mergeCell ref="V20:V22"/>
  </mergeCells>
  <pageMargins left="0" right="0" top="0" bottom="7.874015748031496E-2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2"/>
  <sheetViews>
    <sheetView zoomScale="120" zoomScaleNormal="120" workbookViewId="0">
      <pane xSplit="5" ySplit="8" topLeftCell="J30" activePane="bottomRight" state="frozen"/>
      <selection pane="topRight" activeCell="F1" sqref="F1"/>
      <selection pane="bottomLeft" activeCell="A9" sqref="A9"/>
      <selection pane="bottomRight" activeCell="O33" sqref="O33"/>
    </sheetView>
  </sheetViews>
  <sheetFormatPr defaultRowHeight="15" x14ac:dyDescent="0.25"/>
  <cols>
    <col min="1" max="1" width="10.28515625" style="81" customWidth="1"/>
    <col min="2" max="2" width="34" style="82" customWidth="1"/>
    <col min="3" max="3" width="6" style="81" customWidth="1"/>
    <col min="4" max="5" width="7.85546875" style="81" customWidth="1"/>
    <col min="6" max="6" width="7.7109375" style="81" customWidth="1"/>
    <col min="7" max="7" width="8.85546875" style="81" customWidth="1"/>
    <col min="8" max="8" width="7.5703125" style="81" customWidth="1"/>
    <col min="9" max="9" width="7.7109375" style="81" customWidth="1"/>
    <col min="10" max="10" width="8.140625" style="83" customWidth="1"/>
    <col min="11" max="12" width="7.28515625" style="83" customWidth="1"/>
    <col min="13" max="13" width="8.28515625" style="83" customWidth="1"/>
    <col min="14" max="14" width="7.85546875" style="83" customWidth="1"/>
    <col min="15" max="15" width="7.7109375" style="83" customWidth="1"/>
    <col min="16" max="16" width="8" style="83" customWidth="1"/>
    <col min="17" max="17" width="8.140625" style="83" customWidth="1"/>
    <col min="18" max="18" width="8.7109375" style="83" customWidth="1"/>
    <col min="19" max="20" width="8.28515625" style="83" customWidth="1"/>
    <col min="21" max="21" width="8.5703125" style="83" customWidth="1"/>
    <col min="22" max="22" width="12" customWidth="1"/>
    <col min="257" max="257" width="10.28515625" customWidth="1"/>
    <col min="258" max="258" width="34" customWidth="1"/>
    <col min="259" max="259" width="6" customWidth="1"/>
    <col min="260" max="261" width="7.85546875" customWidth="1"/>
    <col min="262" max="263" width="7.7109375" customWidth="1"/>
    <col min="264" max="264" width="7.5703125" customWidth="1"/>
    <col min="265" max="265" width="7.7109375" customWidth="1"/>
    <col min="266" max="266" width="7.140625" customWidth="1"/>
    <col min="267" max="268" width="7.28515625" customWidth="1"/>
    <col min="269" max="269" width="8.28515625" customWidth="1"/>
    <col min="270" max="270" width="7.85546875" customWidth="1"/>
    <col min="271" max="271" width="7.7109375" customWidth="1"/>
    <col min="272" max="272" width="8" customWidth="1"/>
    <col min="273" max="273" width="8.140625" customWidth="1"/>
    <col min="274" max="274" width="8.7109375" customWidth="1"/>
    <col min="275" max="276" width="8.28515625" customWidth="1"/>
    <col min="277" max="277" width="8.5703125" customWidth="1"/>
    <col min="278" max="278" width="12" customWidth="1"/>
    <col min="513" max="513" width="10.28515625" customWidth="1"/>
    <col min="514" max="514" width="34" customWidth="1"/>
    <col min="515" max="515" width="6" customWidth="1"/>
    <col min="516" max="517" width="7.85546875" customWidth="1"/>
    <col min="518" max="519" width="7.7109375" customWidth="1"/>
    <col min="520" max="520" width="7.5703125" customWidth="1"/>
    <col min="521" max="521" width="7.7109375" customWidth="1"/>
    <col min="522" max="522" width="7.140625" customWidth="1"/>
    <col min="523" max="524" width="7.28515625" customWidth="1"/>
    <col min="525" max="525" width="8.28515625" customWidth="1"/>
    <col min="526" max="526" width="7.85546875" customWidth="1"/>
    <col min="527" max="527" width="7.7109375" customWidth="1"/>
    <col min="528" max="528" width="8" customWidth="1"/>
    <col min="529" max="529" width="8.140625" customWidth="1"/>
    <col min="530" max="530" width="8.7109375" customWidth="1"/>
    <col min="531" max="532" width="8.28515625" customWidth="1"/>
    <col min="533" max="533" width="8.5703125" customWidth="1"/>
    <col min="534" max="534" width="12" customWidth="1"/>
    <col min="769" max="769" width="10.28515625" customWidth="1"/>
    <col min="770" max="770" width="34" customWidth="1"/>
    <col min="771" max="771" width="6" customWidth="1"/>
    <col min="772" max="773" width="7.85546875" customWidth="1"/>
    <col min="774" max="775" width="7.7109375" customWidth="1"/>
    <col min="776" max="776" width="7.5703125" customWidth="1"/>
    <col min="777" max="777" width="7.7109375" customWidth="1"/>
    <col min="778" max="778" width="7.140625" customWidth="1"/>
    <col min="779" max="780" width="7.28515625" customWidth="1"/>
    <col min="781" max="781" width="8.28515625" customWidth="1"/>
    <col min="782" max="782" width="7.85546875" customWidth="1"/>
    <col min="783" max="783" width="7.7109375" customWidth="1"/>
    <col min="784" max="784" width="8" customWidth="1"/>
    <col min="785" max="785" width="8.140625" customWidth="1"/>
    <col min="786" max="786" width="8.7109375" customWidth="1"/>
    <col min="787" max="788" width="8.28515625" customWidth="1"/>
    <col min="789" max="789" width="8.5703125" customWidth="1"/>
    <col min="790" max="790" width="12" customWidth="1"/>
    <col min="1025" max="1025" width="10.28515625" customWidth="1"/>
    <col min="1026" max="1026" width="34" customWidth="1"/>
    <col min="1027" max="1027" width="6" customWidth="1"/>
    <col min="1028" max="1029" width="7.85546875" customWidth="1"/>
    <col min="1030" max="1031" width="7.7109375" customWidth="1"/>
    <col min="1032" max="1032" width="7.5703125" customWidth="1"/>
    <col min="1033" max="1033" width="7.7109375" customWidth="1"/>
    <col min="1034" max="1034" width="7.140625" customWidth="1"/>
    <col min="1035" max="1036" width="7.28515625" customWidth="1"/>
    <col min="1037" max="1037" width="8.28515625" customWidth="1"/>
    <col min="1038" max="1038" width="7.85546875" customWidth="1"/>
    <col min="1039" max="1039" width="7.7109375" customWidth="1"/>
    <col min="1040" max="1040" width="8" customWidth="1"/>
    <col min="1041" max="1041" width="8.140625" customWidth="1"/>
    <col min="1042" max="1042" width="8.7109375" customWidth="1"/>
    <col min="1043" max="1044" width="8.28515625" customWidth="1"/>
    <col min="1045" max="1045" width="8.5703125" customWidth="1"/>
    <col min="1046" max="1046" width="12" customWidth="1"/>
    <col min="1281" max="1281" width="10.28515625" customWidth="1"/>
    <col min="1282" max="1282" width="34" customWidth="1"/>
    <col min="1283" max="1283" width="6" customWidth="1"/>
    <col min="1284" max="1285" width="7.85546875" customWidth="1"/>
    <col min="1286" max="1287" width="7.7109375" customWidth="1"/>
    <col min="1288" max="1288" width="7.5703125" customWidth="1"/>
    <col min="1289" max="1289" width="7.7109375" customWidth="1"/>
    <col min="1290" max="1290" width="7.140625" customWidth="1"/>
    <col min="1291" max="1292" width="7.28515625" customWidth="1"/>
    <col min="1293" max="1293" width="8.28515625" customWidth="1"/>
    <col min="1294" max="1294" width="7.85546875" customWidth="1"/>
    <col min="1295" max="1295" width="7.7109375" customWidth="1"/>
    <col min="1296" max="1296" width="8" customWidth="1"/>
    <col min="1297" max="1297" width="8.140625" customWidth="1"/>
    <col min="1298" max="1298" width="8.7109375" customWidth="1"/>
    <col min="1299" max="1300" width="8.28515625" customWidth="1"/>
    <col min="1301" max="1301" width="8.5703125" customWidth="1"/>
    <col min="1302" max="1302" width="12" customWidth="1"/>
    <col min="1537" max="1537" width="10.28515625" customWidth="1"/>
    <col min="1538" max="1538" width="34" customWidth="1"/>
    <col min="1539" max="1539" width="6" customWidth="1"/>
    <col min="1540" max="1541" width="7.85546875" customWidth="1"/>
    <col min="1542" max="1543" width="7.7109375" customWidth="1"/>
    <col min="1544" max="1544" width="7.5703125" customWidth="1"/>
    <col min="1545" max="1545" width="7.7109375" customWidth="1"/>
    <col min="1546" max="1546" width="7.140625" customWidth="1"/>
    <col min="1547" max="1548" width="7.28515625" customWidth="1"/>
    <col min="1549" max="1549" width="8.28515625" customWidth="1"/>
    <col min="1550" max="1550" width="7.85546875" customWidth="1"/>
    <col min="1551" max="1551" width="7.7109375" customWidth="1"/>
    <col min="1552" max="1552" width="8" customWidth="1"/>
    <col min="1553" max="1553" width="8.140625" customWidth="1"/>
    <col min="1554" max="1554" width="8.7109375" customWidth="1"/>
    <col min="1555" max="1556" width="8.28515625" customWidth="1"/>
    <col min="1557" max="1557" width="8.5703125" customWidth="1"/>
    <col min="1558" max="1558" width="12" customWidth="1"/>
    <col min="1793" max="1793" width="10.28515625" customWidth="1"/>
    <col min="1794" max="1794" width="34" customWidth="1"/>
    <col min="1795" max="1795" width="6" customWidth="1"/>
    <col min="1796" max="1797" width="7.85546875" customWidth="1"/>
    <col min="1798" max="1799" width="7.7109375" customWidth="1"/>
    <col min="1800" max="1800" width="7.5703125" customWidth="1"/>
    <col min="1801" max="1801" width="7.7109375" customWidth="1"/>
    <col min="1802" max="1802" width="7.140625" customWidth="1"/>
    <col min="1803" max="1804" width="7.28515625" customWidth="1"/>
    <col min="1805" max="1805" width="8.28515625" customWidth="1"/>
    <col min="1806" max="1806" width="7.85546875" customWidth="1"/>
    <col min="1807" max="1807" width="7.7109375" customWidth="1"/>
    <col min="1808" max="1808" width="8" customWidth="1"/>
    <col min="1809" max="1809" width="8.140625" customWidth="1"/>
    <col min="1810" max="1810" width="8.7109375" customWidth="1"/>
    <col min="1811" max="1812" width="8.28515625" customWidth="1"/>
    <col min="1813" max="1813" width="8.5703125" customWidth="1"/>
    <col min="1814" max="1814" width="12" customWidth="1"/>
    <col min="2049" max="2049" width="10.28515625" customWidth="1"/>
    <col min="2050" max="2050" width="34" customWidth="1"/>
    <col min="2051" max="2051" width="6" customWidth="1"/>
    <col min="2052" max="2053" width="7.85546875" customWidth="1"/>
    <col min="2054" max="2055" width="7.7109375" customWidth="1"/>
    <col min="2056" max="2056" width="7.5703125" customWidth="1"/>
    <col min="2057" max="2057" width="7.7109375" customWidth="1"/>
    <col min="2058" max="2058" width="7.140625" customWidth="1"/>
    <col min="2059" max="2060" width="7.28515625" customWidth="1"/>
    <col min="2061" max="2061" width="8.28515625" customWidth="1"/>
    <col min="2062" max="2062" width="7.85546875" customWidth="1"/>
    <col min="2063" max="2063" width="7.7109375" customWidth="1"/>
    <col min="2064" max="2064" width="8" customWidth="1"/>
    <col min="2065" max="2065" width="8.140625" customWidth="1"/>
    <col min="2066" max="2066" width="8.7109375" customWidth="1"/>
    <col min="2067" max="2068" width="8.28515625" customWidth="1"/>
    <col min="2069" max="2069" width="8.5703125" customWidth="1"/>
    <col min="2070" max="2070" width="12" customWidth="1"/>
    <col min="2305" max="2305" width="10.28515625" customWidth="1"/>
    <col min="2306" max="2306" width="34" customWidth="1"/>
    <col min="2307" max="2307" width="6" customWidth="1"/>
    <col min="2308" max="2309" width="7.85546875" customWidth="1"/>
    <col min="2310" max="2311" width="7.7109375" customWidth="1"/>
    <col min="2312" max="2312" width="7.5703125" customWidth="1"/>
    <col min="2313" max="2313" width="7.7109375" customWidth="1"/>
    <col min="2314" max="2314" width="7.140625" customWidth="1"/>
    <col min="2315" max="2316" width="7.28515625" customWidth="1"/>
    <col min="2317" max="2317" width="8.28515625" customWidth="1"/>
    <col min="2318" max="2318" width="7.85546875" customWidth="1"/>
    <col min="2319" max="2319" width="7.7109375" customWidth="1"/>
    <col min="2320" max="2320" width="8" customWidth="1"/>
    <col min="2321" max="2321" width="8.140625" customWidth="1"/>
    <col min="2322" max="2322" width="8.7109375" customWidth="1"/>
    <col min="2323" max="2324" width="8.28515625" customWidth="1"/>
    <col min="2325" max="2325" width="8.5703125" customWidth="1"/>
    <col min="2326" max="2326" width="12" customWidth="1"/>
    <col min="2561" max="2561" width="10.28515625" customWidth="1"/>
    <col min="2562" max="2562" width="34" customWidth="1"/>
    <col min="2563" max="2563" width="6" customWidth="1"/>
    <col min="2564" max="2565" width="7.85546875" customWidth="1"/>
    <col min="2566" max="2567" width="7.7109375" customWidth="1"/>
    <col min="2568" max="2568" width="7.5703125" customWidth="1"/>
    <col min="2569" max="2569" width="7.7109375" customWidth="1"/>
    <col min="2570" max="2570" width="7.140625" customWidth="1"/>
    <col min="2571" max="2572" width="7.28515625" customWidth="1"/>
    <col min="2573" max="2573" width="8.28515625" customWidth="1"/>
    <col min="2574" max="2574" width="7.85546875" customWidth="1"/>
    <col min="2575" max="2575" width="7.7109375" customWidth="1"/>
    <col min="2576" max="2576" width="8" customWidth="1"/>
    <col min="2577" max="2577" width="8.140625" customWidth="1"/>
    <col min="2578" max="2578" width="8.7109375" customWidth="1"/>
    <col min="2579" max="2580" width="8.28515625" customWidth="1"/>
    <col min="2581" max="2581" width="8.5703125" customWidth="1"/>
    <col min="2582" max="2582" width="12" customWidth="1"/>
    <col min="2817" max="2817" width="10.28515625" customWidth="1"/>
    <col min="2818" max="2818" width="34" customWidth="1"/>
    <col min="2819" max="2819" width="6" customWidth="1"/>
    <col min="2820" max="2821" width="7.85546875" customWidth="1"/>
    <col min="2822" max="2823" width="7.7109375" customWidth="1"/>
    <col min="2824" max="2824" width="7.5703125" customWidth="1"/>
    <col min="2825" max="2825" width="7.7109375" customWidth="1"/>
    <col min="2826" max="2826" width="7.140625" customWidth="1"/>
    <col min="2827" max="2828" width="7.28515625" customWidth="1"/>
    <col min="2829" max="2829" width="8.28515625" customWidth="1"/>
    <col min="2830" max="2830" width="7.85546875" customWidth="1"/>
    <col min="2831" max="2831" width="7.7109375" customWidth="1"/>
    <col min="2832" max="2832" width="8" customWidth="1"/>
    <col min="2833" max="2833" width="8.140625" customWidth="1"/>
    <col min="2834" max="2834" width="8.7109375" customWidth="1"/>
    <col min="2835" max="2836" width="8.28515625" customWidth="1"/>
    <col min="2837" max="2837" width="8.5703125" customWidth="1"/>
    <col min="2838" max="2838" width="12" customWidth="1"/>
    <col min="3073" max="3073" width="10.28515625" customWidth="1"/>
    <col min="3074" max="3074" width="34" customWidth="1"/>
    <col min="3075" max="3075" width="6" customWidth="1"/>
    <col min="3076" max="3077" width="7.85546875" customWidth="1"/>
    <col min="3078" max="3079" width="7.7109375" customWidth="1"/>
    <col min="3080" max="3080" width="7.5703125" customWidth="1"/>
    <col min="3081" max="3081" width="7.7109375" customWidth="1"/>
    <col min="3082" max="3082" width="7.140625" customWidth="1"/>
    <col min="3083" max="3084" width="7.28515625" customWidth="1"/>
    <col min="3085" max="3085" width="8.28515625" customWidth="1"/>
    <col min="3086" max="3086" width="7.85546875" customWidth="1"/>
    <col min="3087" max="3087" width="7.7109375" customWidth="1"/>
    <col min="3088" max="3088" width="8" customWidth="1"/>
    <col min="3089" max="3089" width="8.140625" customWidth="1"/>
    <col min="3090" max="3090" width="8.7109375" customWidth="1"/>
    <col min="3091" max="3092" width="8.28515625" customWidth="1"/>
    <col min="3093" max="3093" width="8.5703125" customWidth="1"/>
    <col min="3094" max="3094" width="12" customWidth="1"/>
    <col min="3329" max="3329" width="10.28515625" customWidth="1"/>
    <col min="3330" max="3330" width="34" customWidth="1"/>
    <col min="3331" max="3331" width="6" customWidth="1"/>
    <col min="3332" max="3333" width="7.85546875" customWidth="1"/>
    <col min="3334" max="3335" width="7.7109375" customWidth="1"/>
    <col min="3336" max="3336" width="7.5703125" customWidth="1"/>
    <col min="3337" max="3337" width="7.7109375" customWidth="1"/>
    <col min="3338" max="3338" width="7.140625" customWidth="1"/>
    <col min="3339" max="3340" width="7.28515625" customWidth="1"/>
    <col min="3341" max="3341" width="8.28515625" customWidth="1"/>
    <col min="3342" max="3342" width="7.85546875" customWidth="1"/>
    <col min="3343" max="3343" width="7.7109375" customWidth="1"/>
    <col min="3344" max="3344" width="8" customWidth="1"/>
    <col min="3345" max="3345" width="8.140625" customWidth="1"/>
    <col min="3346" max="3346" width="8.7109375" customWidth="1"/>
    <col min="3347" max="3348" width="8.28515625" customWidth="1"/>
    <col min="3349" max="3349" width="8.5703125" customWidth="1"/>
    <col min="3350" max="3350" width="12" customWidth="1"/>
    <col min="3585" max="3585" width="10.28515625" customWidth="1"/>
    <col min="3586" max="3586" width="34" customWidth="1"/>
    <col min="3587" max="3587" width="6" customWidth="1"/>
    <col min="3588" max="3589" width="7.85546875" customWidth="1"/>
    <col min="3590" max="3591" width="7.7109375" customWidth="1"/>
    <col min="3592" max="3592" width="7.5703125" customWidth="1"/>
    <col min="3593" max="3593" width="7.7109375" customWidth="1"/>
    <col min="3594" max="3594" width="7.140625" customWidth="1"/>
    <col min="3595" max="3596" width="7.28515625" customWidth="1"/>
    <col min="3597" max="3597" width="8.28515625" customWidth="1"/>
    <col min="3598" max="3598" width="7.85546875" customWidth="1"/>
    <col min="3599" max="3599" width="7.7109375" customWidth="1"/>
    <col min="3600" max="3600" width="8" customWidth="1"/>
    <col min="3601" max="3601" width="8.140625" customWidth="1"/>
    <col min="3602" max="3602" width="8.7109375" customWidth="1"/>
    <col min="3603" max="3604" width="8.28515625" customWidth="1"/>
    <col min="3605" max="3605" width="8.5703125" customWidth="1"/>
    <col min="3606" max="3606" width="12" customWidth="1"/>
    <col min="3841" max="3841" width="10.28515625" customWidth="1"/>
    <col min="3842" max="3842" width="34" customWidth="1"/>
    <col min="3843" max="3843" width="6" customWidth="1"/>
    <col min="3844" max="3845" width="7.85546875" customWidth="1"/>
    <col min="3846" max="3847" width="7.7109375" customWidth="1"/>
    <col min="3848" max="3848" width="7.5703125" customWidth="1"/>
    <col min="3849" max="3849" width="7.7109375" customWidth="1"/>
    <col min="3850" max="3850" width="7.140625" customWidth="1"/>
    <col min="3851" max="3852" width="7.28515625" customWidth="1"/>
    <col min="3853" max="3853" width="8.28515625" customWidth="1"/>
    <col min="3854" max="3854" width="7.85546875" customWidth="1"/>
    <col min="3855" max="3855" width="7.7109375" customWidth="1"/>
    <col min="3856" max="3856" width="8" customWidth="1"/>
    <col min="3857" max="3857" width="8.140625" customWidth="1"/>
    <col min="3858" max="3858" width="8.7109375" customWidth="1"/>
    <col min="3859" max="3860" width="8.28515625" customWidth="1"/>
    <col min="3861" max="3861" width="8.5703125" customWidth="1"/>
    <col min="3862" max="3862" width="12" customWidth="1"/>
    <col min="4097" max="4097" width="10.28515625" customWidth="1"/>
    <col min="4098" max="4098" width="34" customWidth="1"/>
    <col min="4099" max="4099" width="6" customWidth="1"/>
    <col min="4100" max="4101" width="7.85546875" customWidth="1"/>
    <col min="4102" max="4103" width="7.7109375" customWidth="1"/>
    <col min="4104" max="4104" width="7.5703125" customWidth="1"/>
    <col min="4105" max="4105" width="7.7109375" customWidth="1"/>
    <col min="4106" max="4106" width="7.140625" customWidth="1"/>
    <col min="4107" max="4108" width="7.28515625" customWidth="1"/>
    <col min="4109" max="4109" width="8.28515625" customWidth="1"/>
    <col min="4110" max="4110" width="7.85546875" customWidth="1"/>
    <col min="4111" max="4111" width="7.7109375" customWidth="1"/>
    <col min="4112" max="4112" width="8" customWidth="1"/>
    <col min="4113" max="4113" width="8.140625" customWidth="1"/>
    <col min="4114" max="4114" width="8.7109375" customWidth="1"/>
    <col min="4115" max="4116" width="8.28515625" customWidth="1"/>
    <col min="4117" max="4117" width="8.5703125" customWidth="1"/>
    <col min="4118" max="4118" width="12" customWidth="1"/>
    <col min="4353" max="4353" width="10.28515625" customWidth="1"/>
    <col min="4354" max="4354" width="34" customWidth="1"/>
    <col min="4355" max="4355" width="6" customWidth="1"/>
    <col min="4356" max="4357" width="7.85546875" customWidth="1"/>
    <col min="4358" max="4359" width="7.7109375" customWidth="1"/>
    <col min="4360" max="4360" width="7.5703125" customWidth="1"/>
    <col min="4361" max="4361" width="7.7109375" customWidth="1"/>
    <col min="4362" max="4362" width="7.140625" customWidth="1"/>
    <col min="4363" max="4364" width="7.28515625" customWidth="1"/>
    <col min="4365" max="4365" width="8.28515625" customWidth="1"/>
    <col min="4366" max="4366" width="7.85546875" customWidth="1"/>
    <col min="4367" max="4367" width="7.7109375" customWidth="1"/>
    <col min="4368" max="4368" width="8" customWidth="1"/>
    <col min="4369" max="4369" width="8.140625" customWidth="1"/>
    <col min="4370" max="4370" width="8.7109375" customWidth="1"/>
    <col min="4371" max="4372" width="8.28515625" customWidth="1"/>
    <col min="4373" max="4373" width="8.5703125" customWidth="1"/>
    <col min="4374" max="4374" width="12" customWidth="1"/>
    <col min="4609" max="4609" width="10.28515625" customWidth="1"/>
    <col min="4610" max="4610" width="34" customWidth="1"/>
    <col min="4611" max="4611" width="6" customWidth="1"/>
    <col min="4612" max="4613" width="7.85546875" customWidth="1"/>
    <col min="4614" max="4615" width="7.7109375" customWidth="1"/>
    <col min="4616" max="4616" width="7.5703125" customWidth="1"/>
    <col min="4617" max="4617" width="7.7109375" customWidth="1"/>
    <col min="4618" max="4618" width="7.140625" customWidth="1"/>
    <col min="4619" max="4620" width="7.28515625" customWidth="1"/>
    <col min="4621" max="4621" width="8.28515625" customWidth="1"/>
    <col min="4622" max="4622" width="7.85546875" customWidth="1"/>
    <col min="4623" max="4623" width="7.7109375" customWidth="1"/>
    <col min="4624" max="4624" width="8" customWidth="1"/>
    <col min="4625" max="4625" width="8.140625" customWidth="1"/>
    <col min="4626" max="4626" width="8.7109375" customWidth="1"/>
    <col min="4627" max="4628" width="8.28515625" customWidth="1"/>
    <col min="4629" max="4629" width="8.5703125" customWidth="1"/>
    <col min="4630" max="4630" width="12" customWidth="1"/>
    <col min="4865" max="4865" width="10.28515625" customWidth="1"/>
    <col min="4866" max="4866" width="34" customWidth="1"/>
    <col min="4867" max="4867" width="6" customWidth="1"/>
    <col min="4868" max="4869" width="7.85546875" customWidth="1"/>
    <col min="4870" max="4871" width="7.7109375" customWidth="1"/>
    <col min="4872" max="4872" width="7.5703125" customWidth="1"/>
    <col min="4873" max="4873" width="7.7109375" customWidth="1"/>
    <col min="4874" max="4874" width="7.140625" customWidth="1"/>
    <col min="4875" max="4876" width="7.28515625" customWidth="1"/>
    <col min="4877" max="4877" width="8.28515625" customWidth="1"/>
    <col min="4878" max="4878" width="7.85546875" customWidth="1"/>
    <col min="4879" max="4879" width="7.7109375" customWidth="1"/>
    <col min="4880" max="4880" width="8" customWidth="1"/>
    <col min="4881" max="4881" width="8.140625" customWidth="1"/>
    <col min="4882" max="4882" width="8.7109375" customWidth="1"/>
    <col min="4883" max="4884" width="8.28515625" customWidth="1"/>
    <col min="4885" max="4885" width="8.5703125" customWidth="1"/>
    <col min="4886" max="4886" width="12" customWidth="1"/>
    <col min="5121" max="5121" width="10.28515625" customWidth="1"/>
    <col min="5122" max="5122" width="34" customWidth="1"/>
    <col min="5123" max="5123" width="6" customWidth="1"/>
    <col min="5124" max="5125" width="7.85546875" customWidth="1"/>
    <col min="5126" max="5127" width="7.7109375" customWidth="1"/>
    <col min="5128" max="5128" width="7.5703125" customWidth="1"/>
    <col min="5129" max="5129" width="7.7109375" customWidth="1"/>
    <col min="5130" max="5130" width="7.140625" customWidth="1"/>
    <col min="5131" max="5132" width="7.28515625" customWidth="1"/>
    <col min="5133" max="5133" width="8.28515625" customWidth="1"/>
    <col min="5134" max="5134" width="7.85546875" customWidth="1"/>
    <col min="5135" max="5135" width="7.7109375" customWidth="1"/>
    <col min="5136" max="5136" width="8" customWidth="1"/>
    <col min="5137" max="5137" width="8.140625" customWidth="1"/>
    <col min="5138" max="5138" width="8.7109375" customWidth="1"/>
    <col min="5139" max="5140" width="8.28515625" customWidth="1"/>
    <col min="5141" max="5141" width="8.5703125" customWidth="1"/>
    <col min="5142" max="5142" width="12" customWidth="1"/>
    <col min="5377" max="5377" width="10.28515625" customWidth="1"/>
    <col min="5378" max="5378" width="34" customWidth="1"/>
    <col min="5379" max="5379" width="6" customWidth="1"/>
    <col min="5380" max="5381" width="7.85546875" customWidth="1"/>
    <col min="5382" max="5383" width="7.7109375" customWidth="1"/>
    <col min="5384" max="5384" width="7.5703125" customWidth="1"/>
    <col min="5385" max="5385" width="7.7109375" customWidth="1"/>
    <col min="5386" max="5386" width="7.140625" customWidth="1"/>
    <col min="5387" max="5388" width="7.28515625" customWidth="1"/>
    <col min="5389" max="5389" width="8.28515625" customWidth="1"/>
    <col min="5390" max="5390" width="7.85546875" customWidth="1"/>
    <col min="5391" max="5391" width="7.7109375" customWidth="1"/>
    <col min="5392" max="5392" width="8" customWidth="1"/>
    <col min="5393" max="5393" width="8.140625" customWidth="1"/>
    <col min="5394" max="5394" width="8.7109375" customWidth="1"/>
    <col min="5395" max="5396" width="8.28515625" customWidth="1"/>
    <col min="5397" max="5397" width="8.5703125" customWidth="1"/>
    <col min="5398" max="5398" width="12" customWidth="1"/>
    <col min="5633" max="5633" width="10.28515625" customWidth="1"/>
    <col min="5634" max="5634" width="34" customWidth="1"/>
    <col min="5635" max="5635" width="6" customWidth="1"/>
    <col min="5636" max="5637" width="7.85546875" customWidth="1"/>
    <col min="5638" max="5639" width="7.7109375" customWidth="1"/>
    <col min="5640" max="5640" width="7.5703125" customWidth="1"/>
    <col min="5641" max="5641" width="7.7109375" customWidth="1"/>
    <col min="5642" max="5642" width="7.140625" customWidth="1"/>
    <col min="5643" max="5644" width="7.28515625" customWidth="1"/>
    <col min="5645" max="5645" width="8.28515625" customWidth="1"/>
    <col min="5646" max="5646" width="7.85546875" customWidth="1"/>
    <col min="5647" max="5647" width="7.7109375" customWidth="1"/>
    <col min="5648" max="5648" width="8" customWidth="1"/>
    <col min="5649" max="5649" width="8.140625" customWidth="1"/>
    <col min="5650" max="5650" width="8.7109375" customWidth="1"/>
    <col min="5651" max="5652" width="8.28515625" customWidth="1"/>
    <col min="5653" max="5653" width="8.5703125" customWidth="1"/>
    <col min="5654" max="5654" width="12" customWidth="1"/>
    <col min="5889" max="5889" width="10.28515625" customWidth="1"/>
    <col min="5890" max="5890" width="34" customWidth="1"/>
    <col min="5891" max="5891" width="6" customWidth="1"/>
    <col min="5892" max="5893" width="7.85546875" customWidth="1"/>
    <col min="5894" max="5895" width="7.7109375" customWidth="1"/>
    <col min="5896" max="5896" width="7.5703125" customWidth="1"/>
    <col min="5897" max="5897" width="7.7109375" customWidth="1"/>
    <col min="5898" max="5898" width="7.140625" customWidth="1"/>
    <col min="5899" max="5900" width="7.28515625" customWidth="1"/>
    <col min="5901" max="5901" width="8.28515625" customWidth="1"/>
    <col min="5902" max="5902" width="7.85546875" customWidth="1"/>
    <col min="5903" max="5903" width="7.7109375" customWidth="1"/>
    <col min="5904" max="5904" width="8" customWidth="1"/>
    <col min="5905" max="5905" width="8.140625" customWidth="1"/>
    <col min="5906" max="5906" width="8.7109375" customWidth="1"/>
    <col min="5907" max="5908" width="8.28515625" customWidth="1"/>
    <col min="5909" max="5909" width="8.5703125" customWidth="1"/>
    <col min="5910" max="5910" width="12" customWidth="1"/>
    <col min="6145" max="6145" width="10.28515625" customWidth="1"/>
    <col min="6146" max="6146" width="34" customWidth="1"/>
    <col min="6147" max="6147" width="6" customWidth="1"/>
    <col min="6148" max="6149" width="7.85546875" customWidth="1"/>
    <col min="6150" max="6151" width="7.7109375" customWidth="1"/>
    <col min="6152" max="6152" width="7.5703125" customWidth="1"/>
    <col min="6153" max="6153" width="7.7109375" customWidth="1"/>
    <col min="6154" max="6154" width="7.140625" customWidth="1"/>
    <col min="6155" max="6156" width="7.28515625" customWidth="1"/>
    <col min="6157" max="6157" width="8.28515625" customWidth="1"/>
    <col min="6158" max="6158" width="7.85546875" customWidth="1"/>
    <col min="6159" max="6159" width="7.7109375" customWidth="1"/>
    <col min="6160" max="6160" width="8" customWidth="1"/>
    <col min="6161" max="6161" width="8.140625" customWidth="1"/>
    <col min="6162" max="6162" width="8.7109375" customWidth="1"/>
    <col min="6163" max="6164" width="8.28515625" customWidth="1"/>
    <col min="6165" max="6165" width="8.5703125" customWidth="1"/>
    <col min="6166" max="6166" width="12" customWidth="1"/>
    <col min="6401" max="6401" width="10.28515625" customWidth="1"/>
    <col min="6402" max="6402" width="34" customWidth="1"/>
    <col min="6403" max="6403" width="6" customWidth="1"/>
    <col min="6404" max="6405" width="7.85546875" customWidth="1"/>
    <col min="6406" max="6407" width="7.7109375" customWidth="1"/>
    <col min="6408" max="6408" width="7.5703125" customWidth="1"/>
    <col min="6409" max="6409" width="7.7109375" customWidth="1"/>
    <col min="6410" max="6410" width="7.140625" customWidth="1"/>
    <col min="6411" max="6412" width="7.28515625" customWidth="1"/>
    <col min="6413" max="6413" width="8.28515625" customWidth="1"/>
    <col min="6414" max="6414" width="7.85546875" customWidth="1"/>
    <col min="6415" max="6415" width="7.7109375" customWidth="1"/>
    <col min="6416" max="6416" width="8" customWidth="1"/>
    <col min="6417" max="6417" width="8.140625" customWidth="1"/>
    <col min="6418" max="6418" width="8.7109375" customWidth="1"/>
    <col min="6419" max="6420" width="8.28515625" customWidth="1"/>
    <col min="6421" max="6421" width="8.5703125" customWidth="1"/>
    <col min="6422" max="6422" width="12" customWidth="1"/>
    <col min="6657" max="6657" width="10.28515625" customWidth="1"/>
    <col min="6658" max="6658" width="34" customWidth="1"/>
    <col min="6659" max="6659" width="6" customWidth="1"/>
    <col min="6660" max="6661" width="7.85546875" customWidth="1"/>
    <col min="6662" max="6663" width="7.7109375" customWidth="1"/>
    <col min="6664" max="6664" width="7.5703125" customWidth="1"/>
    <col min="6665" max="6665" width="7.7109375" customWidth="1"/>
    <col min="6666" max="6666" width="7.140625" customWidth="1"/>
    <col min="6667" max="6668" width="7.28515625" customWidth="1"/>
    <col min="6669" max="6669" width="8.28515625" customWidth="1"/>
    <col min="6670" max="6670" width="7.85546875" customWidth="1"/>
    <col min="6671" max="6671" width="7.7109375" customWidth="1"/>
    <col min="6672" max="6672" width="8" customWidth="1"/>
    <col min="6673" max="6673" width="8.140625" customWidth="1"/>
    <col min="6674" max="6674" width="8.7109375" customWidth="1"/>
    <col min="6675" max="6676" width="8.28515625" customWidth="1"/>
    <col min="6677" max="6677" width="8.5703125" customWidth="1"/>
    <col min="6678" max="6678" width="12" customWidth="1"/>
    <col min="6913" max="6913" width="10.28515625" customWidth="1"/>
    <col min="6914" max="6914" width="34" customWidth="1"/>
    <col min="6915" max="6915" width="6" customWidth="1"/>
    <col min="6916" max="6917" width="7.85546875" customWidth="1"/>
    <col min="6918" max="6919" width="7.7109375" customWidth="1"/>
    <col min="6920" max="6920" width="7.5703125" customWidth="1"/>
    <col min="6921" max="6921" width="7.7109375" customWidth="1"/>
    <col min="6922" max="6922" width="7.140625" customWidth="1"/>
    <col min="6923" max="6924" width="7.28515625" customWidth="1"/>
    <col min="6925" max="6925" width="8.28515625" customWidth="1"/>
    <col min="6926" max="6926" width="7.85546875" customWidth="1"/>
    <col min="6927" max="6927" width="7.7109375" customWidth="1"/>
    <col min="6928" max="6928" width="8" customWidth="1"/>
    <col min="6929" max="6929" width="8.140625" customWidth="1"/>
    <col min="6930" max="6930" width="8.7109375" customWidth="1"/>
    <col min="6931" max="6932" width="8.28515625" customWidth="1"/>
    <col min="6933" max="6933" width="8.5703125" customWidth="1"/>
    <col min="6934" max="6934" width="12" customWidth="1"/>
    <col min="7169" max="7169" width="10.28515625" customWidth="1"/>
    <col min="7170" max="7170" width="34" customWidth="1"/>
    <col min="7171" max="7171" width="6" customWidth="1"/>
    <col min="7172" max="7173" width="7.85546875" customWidth="1"/>
    <col min="7174" max="7175" width="7.7109375" customWidth="1"/>
    <col min="7176" max="7176" width="7.5703125" customWidth="1"/>
    <col min="7177" max="7177" width="7.7109375" customWidth="1"/>
    <col min="7178" max="7178" width="7.140625" customWidth="1"/>
    <col min="7179" max="7180" width="7.28515625" customWidth="1"/>
    <col min="7181" max="7181" width="8.28515625" customWidth="1"/>
    <col min="7182" max="7182" width="7.85546875" customWidth="1"/>
    <col min="7183" max="7183" width="7.7109375" customWidth="1"/>
    <col min="7184" max="7184" width="8" customWidth="1"/>
    <col min="7185" max="7185" width="8.140625" customWidth="1"/>
    <col min="7186" max="7186" width="8.7109375" customWidth="1"/>
    <col min="7187" max="7188" width="8.28515625" customWidth="1"/>
    <col min="7189" max="7189" width="8.5703125" customWidth="1"/>
    <col min="7190" max="7190" width="12" customWidth="1"/>
    <col min="7425" max="7425" width="10.28515625" customWidth="1"/>
    <col min="7426" max="7426" width="34" customWidth="1"/>
    <col min="7427" max="7427" width="6" customWidth="1"/>
    <col min="7428" max="7429" width="7.85546875" customWidth="1"/>
    <col min="7430" max="7431" width="7.7109375" customWidth="1"/>
    <col min="7432" max="7432" width="7.5703125" customWidth="1"/>
    <col min="7433" max="7433" width="7.7109375" customWidth="1"/>
    <col min="7434" max="7434" width="7.140625" customWidth="1"/>
    <col min="7435" max="7436" width="7.28515625" customWidth="1"/>
    <col min="7437" max="7437" width="8.28515625" customWidth="1"/>
    <col min="7438" max="7438" width="7.85546875" customWidth="1"/>
    <col min="7439" max="7439" width="7.7109375" customWidth="1"/>
    <col min="7440" max="7440" width="8" customWidth="1"/>
    <col min="7441" max="7441" width="8.140625" customWidth="1"/>
    <col min="7442" max="7442" width="8.7109375" customWidth="1"/>
    <col min="7443" max="7444" width="8.28515625" customWidth="1"/>
    <col min="7445" max="7445" width="8.5703125" customWidth="1"/>
    <col min="7446" max="7446" width="12" customWidth="1"/>
    <col min="7681" max="7681" width="10.28515625" customWidth="1"/>
    <col min="7682" max="7682" width="34" customWidth="1"/>
    <col min="7683" max="7683" width="6" customWidth="1"/>
    <col min="7684" max="7685" width="7.85546875" customWidth="1"/>
    <col min="7686" max="7687" width="7.7109375" customWidth="1"/>
    <col min="7688" max="7688" width="7.5703125" customWidth="1"/>
    <col min="7689" max="7689" width="7.7109375" customWidth="1"/>
    <col min="7690" max="7690" width="7.140625" customWidth="1"/>
    <col min="7691" max="7692" width="7.28515625" customWidth="1"/>
    <col min="7693" max="7693" width="8.28515625" customWidth="1"/>
    <col min="7694" max="7694" width="7.85546875" customWidth="1"/>
    <col min="7695" max="7695" width="7.7109375" customWidth="1"/>
    <col min="7696" max="7696" width="8" customWidth="1"/>
    <col min="7697" max="7697" width="8.140625" customWidth="1"/>
    <col min="7698" max="7698" width="8.7109375" customWidth="1"/>
    <col min="7699" max="7700" width="8.28515625" customWidth="1"/>
    <col min="7701" max="7701" width="8.5703125" customWidth="1"/>
    <col min="7702" max="7702" width="12" customWidth="1"/>
    <col min="7937" max="7937" width="10.28515625" customWidth="1"/>
    <col min="7938" max="7938" width="34" customWidth="1"/>
    <col min="7939" max="7939" width="6" customWidth="1"/>
    <col min="7940" max="7941" width="7.85546875" customWidth="1"/>
    <col min="7942" max="7943" width="7.7109375" customWidth="1"/>
    <col min="7944" max="7944" width="7.5703125" customWidth="1"/>
    <col min="7945" max="7945" width="7.7109375" customWidth="1"/>
    <col min="7946" max="7946" width="7.140625" customWidth="1"/>
    <col min="7947" max="7948" width="7.28515625" customWidth="1"/>
    <col min="7949" max="7949" width="8.28515625" customWidth="1"/>
    <col min="7950" max="7950" width="7.85546875" customWidth="1"/>
    <col min="7951" max="7951" width="7.7109375" customWidth="1"/>
    <col min="7952" max="7952" width="8" customWidth="1"/>
    <col min="7953" max="7953" width="8.140625" customWidth="1"/>
    <col min="7954" max="7954" width="8.7109375" customWidth="1"/>
    <col min="7955" max="7956" width="8.28515625" customWidth="1"/>
    <col min="7957" max="7957" width="8.5703125" customWidth="1"/>
    <col min="7958" max="7958" width="12" customWidth="1"/>
    <col min="8193" max="8193" width="10.28515625" customWidth="1"/>
    <col min="8194" max="8194" width="34" customWidth="1"/>
    <col min="8195" max="8195" width="6" customWidth="1"/>
    <col min="8196" max="8197" width="7.85546875" customWidth="1"/>
    <col min="8198" max="8199" width="7.7109375" customWidth="1"/>
    <col min="8200" max="8200" width="7.5703125" customWidth="1"/>
    <col min="8201" max="8201" width="7.7109375" customWidth="1"/>
    <col min="8202" max="8202" width="7.140625" customWidth="1"/>
    <col min="8203" max="8204" width="7.28515625" customWidth="1"/>
    <col min="8205" max="8205" width="8.28515625" customWidth="1"/>
    <col min="8206" max="8206" width="7.85546875" customWidth="1"/>
    <col min="8207" max="8207" width="7.7109375" customWidth="1"/>
    <col min="8208" max="8208" width="8" customWidth="1"/>
    <col min="8209" max="8209" width="8.140625" customWidth="1"/>
    <col min="8210" max="8210" width="8.7109375" customWidth="1"/>
    <col min="8211" max="8212" width="8.28515625" customWidth="1"/>
    <col min="8213" max="8213" width="8.5703125" customWidth="1"/>
    <col min="8214" max="8214" width="12" customWidth="1"/>
    <col min="8449" max="8449" width="10.28515625" customWidth="1"/>
    <col min="8450" max="8450" width="34" customWidth="1"/>
    <col min="8451" max="8451" width="6" customWidth="1"/>
    <col min="8452" max="8453" width="7.85546875" customWidth="1"/>
    <col min="8454" max="8455" width="7.7109375" customWidth="1"/>
    <col min="8456" max="8456" width="7.5703125" customWidth="1"/>
    <col min="8457" max="8457" width="7.7109375" customWidth="1"/>
    <col min="8458" max="8458" width="7.140625" customWidth="1"/>
    <col min="8459" max="8460" width="7.28515625" customWidth="1"/>
    <col min="8461" max="8461" width="8.28515625" customWidth="1"/>
    <col min="8462" max="8462" width="7.85546875" customWidth="1"/>
    <col min="8463" max="8463" width="7.7109375" customWidth="1"/>
    <col min="8464" max="8464" width="8" customWidth="1"/>
    <col min="8465" max="8465" width="8.140625" customWidth="1"/>
    <col min="8466" max="8466" width="8.7109375" customWidth="1"/>
    <col min="8467" max="8468" width="8.28515625" customWidth="1"/>
    <col min="8469" max="8469" width="8.5703125" customWidth="1"/>
    <col min="8470" max="8470" width="12" customWidth="1"/>
    <col min="8705" max="8705" width="10.28515625" customWidth="1"/>
    <col min="8706" max="8706" width="34" customWidth="1"/>
    <col min="8707" max="8707" width="6" customWidth="1"/>
    <col min="8708" max="8709" width="7.85546875" customWidth="1"/>
    <col min="8710" max="8711" width="7.7109375" customWidth="1"/>
    <col min="8712" max="8712" width="7.5703125" customWidth="1"/>
    <col min="8713" max="8713" width="7.7109375" customWidth="1"/>
    <col min="8714" max="8714" width="7.140625" customWidth="1"/>
    <col min="8715" max="8716" width="7.28515625" customWidth="1"/>
    <col min="8717" max="8717" width="8.28515625" customWidth="1"/>
    <col min="8718" max="8718" width="7.85546875" customWidth="1"/>
    <col min="8719" max="8719" width="7.7109375" customWidth="1"/>
    <col min="8720" max="8720" width="8" customWidth="1"/>
    <col min="8721" max="8721" width="8.140625" customWidth="1"/>
    <col min="8722" max="8722" width="8.7109375" customWidth="1"/>
    <col min="8723" max="8724" width="8.28515625" customWidth="1"/>
    <col min="8725" max="8725" width="8.5703125" customWidth="1"/>
    <col min="8726" max="8726" width="12" customWidth="1"/>
    <col min="8961" max="8961" width="10.28515625" customWidth="1"/>
    <col min="8962" max="8962" width="34" customWidth="1"/>
    <col min="8963" max="8963" width="6" customWidth="1"/>
    <col min="8964" max="8965" width="7.85546875" customWidth="1"/>
    <col min="8966" max="8967" width="7.7109375" customWidth="1"/>
    <col min="8968" max="8968" width="7.5703125" customWidth="1"/>
    <col min="8969" max="8969" width="7.7109375" customWidth="1"/>
    <col min="8970" max="8970" width="7.140625" customWidth="1"/>
    <col min="8971" max="8972" width="7.28515625" customWidth="1"/>
    <col min="8973" max="8973" width="8.28515625" customWidth="1"/>
    <col min="8974" max="8974" width="7.85546875" customWidth="1"/>
    <col min="8975" max="8975" width="7.7109375" customWidth="1"/>
    <col min="8976" max="8976" width="8" customWidth="1"/>
    <col min="8977" max="8977" width="8.140625" customWidth="1"/>
    <col min="8978" max="8978" width="8.7109375" customWidth="1"/>
    <col min="8979" max="8980" width="8.28515625" customWidth="1"/>
    <col min="8981" max="8981" width="8.5703125" customWidth="1"/>
    <col min="8982" max="8982" width="12" customWidth="1"/>
    <col min="9217" max="9217" width="10.28515625" customWidth="1"/>
    <col min="9218" max="9218" width="34" customWidth="1"/>
    <col min="9219" max="9219" width="6" customWidth="1"/>
    <col min="9220" max="9221" width="7.85546875" customWidth="1"/>
    <col min="9222" max="9223" width="7.7109375" customWidth="1"/>
    <col min="9224" max="9224" width="7.5703125" customWidth="1"/>
    <col min="9225" max="9225" width="7.7109375" customWidth="1"/>
    <col min="9226" max="9226" width="7.140625" customWidth="1"/>
    <col min="9227" max="9228" width="7.28515625" customWidth="1"/>
    <col min="9229" max="9229" width="8.28515625" customWidth="1"/>
    <col min="9230" max="9230" width="7.85546875" customWidth="1"/>
    <col min="9231" max="9231" width="7.7109375" customWidth="1"/>
    <col min="9232" max="9232" width="8" customWidth="1"/>
    <col min="9233" max="9233" width="8.140625" customWidth="1"/>
    <col min="9234" max="9234" width="8.7109375" customWidth="1"/>
    <col min="9235" max="9236" width="8.28515625" customWidth="1"/>
    <col min="9237" max="9237" width="8.5703125" customWidth="1"/>
    <col min="9238" max="9238" width="12" customWidth="1"/>
    <col min="9473" max="9473" width="10.28515625" customWidth="1"/>
    <col min="9474" max="9474" width="34" customWidth="1"/>
    <col min="9475" max="9475" width="6" customWidth="1"/>
    <col min="9476" max="9477" width="7.85546875" customWidth="1"/>
    <col min="9478" max="9479" width="7.7109375" customWidth="1"/>
    <col min="9480" max="9480" width="7.5703125" customWidth="1"/>
    <col min="9481" max="9481" width="7.7109375" customWidth="1"/>
    <col min="9482" max="9482" width="7.140625" customWidth="1"/>
    <col min="9483" max="9484" width="7.28515625" customWidth="1"/>
    <col min="9485" max="9485" width="8.28515625" customWidth="1"/>
    <col min="9486" max="9486" width="7.85546875" customWidth="1"/>
    <col min="9487" max="9487" width="7.7109375" customWidth="1"/>
    <col min="9488" max="9488" width="8" customWidth="1"/>
    <col min="9489" max="9489" width="8.140625" customWidth="1"/>
    <col min="9490" max="9490" width="8.7109375" customWidth="1"/>
    <col min="9491" max="9492" width="8.28515625" customWidth="1"/>
    <col min="9493" max="9493" width="8.5703125" customWidth="1"/>
    <col min="9494" max="9494" width="12" customWidth="1"/>
    <col min="9729" max="9729" width="10.28515625" customWidth="1"/>
    <col min="9730" max="9730" width="34" customWidth="1"/>
    <col min="9731" max="9731" width="6" customWidth="1"/>
    <col min="9732" max="9733" width="7.85546875" customWidth="1"/>
    <col min="9734" max="9735" width="7.7109375" customWidth="1"/>
    <col min="9736" max="9736" width="7.5703125" customWidth="1"/>
    <col min="9737" max="9737" width="7.7109375" customWidth="1"/>
    <col min="9738" max="9738" width="7.140625" customWidth="1"/>
    <col min="9739" max="9740" width="7.28515625" customWidth="1"/>
    <col min="9741" max="9741" width="8.28515625" customWidth="1"/>
    <col min="9742" max="9742" width="7.85546875" customWidth="1"/>
    <col min="9743" max="9743" width="7.7109375" customWidth="1"/>
    <col min="9744" max="9744" width="8" customWidth="1"/>
    <col min="9745" max="9745" width="8.140625" customWidth="1"/>
    <col min="9746" max="9746" width="8.7109375" customWidth="1"/>
    <col min="9747" max="9748" width="8.28515625" customWidth="1"/>
    <col min="9749" max="9749" width="8.5703125" customWidth="1"/>
    <col min="9750" max="9750" width="12" customWidth="1"/>
    <col min="9985" max="9985" width="10.28515625" customWidth="1"/>
    <col min="9986" max="9986" width="34" customWidth="1"/>
    <col min="9987" max="9987" width="6" customWidth="1"/>
    <col min="9988" max="9989" width="7.85546875" customWidth="1"/>
    <col min="9990" max="9991" width="7.7109375" customWidth="1"/>
    <col min="9992" max="9992" width="7.5703125" customWidth="1"/>
    <col min="9993" max="9993" width="7.7109375" customWidth="1"/>
    <col min="9994" max="9994" width="7.140625" customWidth="1"/>
    <col min="9995" max="9996" width="7.28515625" customWidth="1"/>
    <col min="9997" max="9997" width="8.28515625" customWidth="1"/>
    <col min="9998" max="9998" width="7.85546875" customWidth="1"/>
    <col min="9999" max="9999" width="7.7109375" customWidth="1"/>
    <col min="10000" max="10000" width="8" customWidth="1"/>
    <col min="10001" max="10001" width="8.140625" customWidth="1"/>
    <col min="10002" max="10002" width="8.7109375" customWidth="1"/>
    <col min="10003" max="10004" width="8.28515625" customWidth="1"/>
    <col min="10005" max="10005" width="8.5703125" customWidth="1"/>
    <col min="10006" max="10006" width="12" customWidth="1"/>
    <col min="10241" max="10241" width="10.28515625" customWidth="1"/>
    <col min="10242" max="10242" width="34" customWidth="1"/>
    <col min="10243" max="10243" width="6" customWidth="1"/>
    <col min="10244" max="10245" width="7.85546875" customWidth="1"/>
    <col min="10246" max="10247" width="7.7109375" customWidth="1"/>
    <col min="10248" max="10248" width="7.5703125" customWidth="1"/>
    <col min="10249" max="10249" width="7.7109375" customWidth="1"/>
    <col min="10250" max="10250" width="7.140625" customWidth="1"/>
    <col min="10251" max="10252" width="7.28515625" customWidth="1"/>
    <col min="10253" max="10253" width="8.28515625" customWidth="1"/>
    <col min="10254" max="10254" width="7.85546875" customWidth="1"/>
    <col min="10255" max="10255" width="7.7109375" customWidth="1"/>
    <col min="10256" max="10256" width="8" customWidth="1"/>
    <col min="10257" max="10257" width="8.140625" customWidth="1"/>
    <col min="10258" max="10258" width="8.7109375" customWidth="1"/>
    <col min="10259" max="10260" width="8.28515625" customWidth="1"/>
    <col min="10261" max="10261" width="8.5703125" customWidth="1"/>
    <col min="10262" max="10262" width="12" customWidth="1"/>
    <col min="10497" max="10497" width="10.28515625" customWidth="1"/>
    <col min="10498" max="10498" width="34" customWidth="1"/>
    <col min="10499" max="10499" width="6" customWidth="1"/>
    <col min="10500" max="10501" width="7.85546875" customWidth="1"/>
    <col min="10502" max="10503" width="7.7109375" customWidth="1"/>
    <col min="10504" max="10504" width="7.5703125" customWidth="1"/>
    <col min="10505" max="10505" width="7.7109375" customWidth="1"/>
    <col min="10506" max="10506" width="7.140625" customWidth="1"/>
    <col min="10507" max="10508" width="7.28515625" customWidth="1"/>
    <col min="10509" max="10509" width="8.28515625" customWidth="1"/>
    <col min="10510" max="10510" width="7.85546875" customWidth="1"/>
    <col min="10511" max="10511" width="7.7109375" customWidth="1"/>
    <col min="10512" max="10512" width="8" customWidth="1"/>
    <col min="10513" max="10513" width="8.140625" customWidth="1"/>
    <col min="10514" max="10514" width="8.7109375" customWidth="1"/>
    <col min="10515" max="10516" width="8.28515625" customWidth="1"/>
    <col min="10517" max="10517" width="8.5703125" customWidth="1"/>
    <col min="10518" max="10518" width="12" customWidth="1"/>
    <col min="10753" max="10753" width="10.28515625" customWidth="1"/>
    <col min="10754" max="10754" width="34" customWidth="1"/>
    <col min="10755" max="10755" width="6" customWidth="1"/>
    <col min="10756" max="10757" width="7.85546875" customWidth="1"/>
    <col min="10758" max="10759" width="7.7109375" customWidth="1"/>
    <col min="10760" max="10760" width="7.5703125" customWidth="1"/>
    <col min="10761" max="10761" width="7.7109375" customWidth="1"/>
    <col min="10762" max="10762" width="7.140625" customWidth="1"/>
    <col min="10763" max="10764" width="7.28515625" customWidth="1"/>
    <col min="10765" max="10765" width="8.28515625" customWidth="1"/>
    <col min="10766" max="10766" width="7.85546875" customWidth="1"/>
    <col min="10767" max="10767" width="7.7109375" customWidth="1"/>
    <col min="10768" max="10768" width="8" customWidth="1"/>
    <col min="10769" max="10769" width="8.140625" customWidth="1"/>
    <col min="10770" max="10770" width="8.7109375" customWidth="1"/>
    <col min="10771" max="10772" width="8.28515625" customWidth="1"/>
    <col min="10773" max="10773" width="8.5703125" customWidth="1"/>
    <col min="10774" max="10774" width="12" customWidth="1"/>
    <col min="11009" max="11009" width="10.28515625" customWidth="1"/>
    <col min="11010" max="11010" width="34" customWidth="1"/>
    <col min="11011" max="11011" width="6" customWidth="1"/>
    <col min="11012" max="11013" width="7.85546875" customWidth="1"/>
    <col min="11014" max="11015" width="7.7109375" customWidth="1"/>
    <col min="11016" max="11016" width="7.5703125" customWidth="1"/>
    <col min="11017" max="11017" width="7.7109375" customWidth="1"/>
    <col min="11018" max="11018" width="7.140625" customWidth="1"/>
    <col min="11019" max="11020" width="7.28515625" customWidth="1"/>
    <col min="11021" max="11021" width="8.28515625" customWidth="1"/>
    <col min="11022" max="11022" width="7.85546875" customWidth="1"/>
    <col min="11023" max="11023" width="7.7109375" customWidth="1"/>
    <col min="11024" max="11024" width="8" customWidth="1"/>
    <col min="11025" max="11025" width="8.140625" customWidth="1"/>
    <col min="11026" max="11026" width="8.7109375" customWidth="1"/>
    <col min="11027" max="11028" width="8.28515625" customWidth="1"/>
    <col min="11029" max="11029" width="8.5703125" customWidth="1"/>
    <col min="11030" max="11030" width="12" customWidth="1"/>
    <col min="11265" max="11265" width="10.28515625" customWidth="1"/>
    <col min="11266" max="11266" width="34" customWidth="1"/>
    <col min="11267" max="11267" width="6" customWidth="1"/>
    <col min="11268" max="11269" width="7.85546875" customWidth="1"/>
    <col min="11270" max="11271" width="7.7109375" customWidth="1"/>
    <col min="11272" max="11272" width="7.5703125" customWidth="1"/>
    <col min="11273" max="11273" width="7.7109375" customWidth="1"/>
    <col min="11274" max="11274" width="7.140625" customWidth="1"/>
    <col min="11275" max="11276" width="7.28515625" customWidth="1"/>
    <col min="11277" max="11277" width="8.28515625" customWidth="1"/>
    <col min="11278" max="11278" width="7.85546875" customWidth="1"/>
    <col min="11279" max="11279" width="7.7109375" customWidth="1"/>
    <col min="11280" max="11280" width="8" customWidth="1"/>
    <col min="11281" max="11281" width="8.140625" customWidth="1"/>
    <col min="11282" max="11282" width="8.7109375" customWidth="1"/>
    <col min="11283" max="11284" width="8.28515625" customWidth="1"/>
    <col min="11285" max="11285" width="8.5703125" customWidth="1"/>
    <col min="11286" max="11286" width="12" customWidth="1"/>
    <col min="11521" max="11521" width="10.28515625" customWidth="1"/>
    <col min="11522" max="11522" width="34" customWidth="1"/>
    <col min="11523" max="11523" width="6" customWidth="1"/>
    <col min="11524" max="11525" width="7.85546875" customWidth="1"/>
    <col min="11526" max="11527" width="7.7109375" customWidth="1"/>
    <col min="11528" max="11528" width="7.5703125" customWidth="1"/>
    <col min="11529" max="11529" width="7.7109375" customWidth="1"/>
    <col min="11530" max="11530" width="7.140625" customWidth="1"/>
    <col min="11531" max="11532" width="7.28515625" customWidth="1"/>
    <col min="11533" max="11533" width="8.28515625" customWidth="1"/>
    <col min="11534" max="11534" width="7.85546875" customWidth="1"/>
    <col min="11535" max="11535" width="7.7109375" customWidth="1"/>
    <col min="11536" max="11536" width="8" customWidth="1"/>
    <col min="11537" max="11537" width="8.140625" customWidth="1"/>
    <col min="11538" max="11538" width="8.7109375" customWidth="1"/>
    <col min="11539" max="11540" width="8.28515625" customWidth="1"/>
    <col min="11541" max="11541" width="8.5703125" customWidth="1"/>
    <col min="11542" max="11542" width="12" customWidth="1"/>
    <col min="11777" max="11777" width="10.28515625" customWidth="1"/>
    <col min="11778" max="11778" width="34" customWidth="1"/>
    <col min="11779" max="11779" width="6" customWidth="1"/>
    <col min="11780" max="11781" width="7.85546875" customWidth="1"/>
    <col min="11782" max="11783" width="7.7109375" customWidth="1"/>
    <col min="11784" max="11784" width="7.5703125" customWidth="1"/>
    <col min="11785" max="11785" width="7.7109375" customWidth="1"/>
    <col min="11786" max="11786" width="7.140625" customWidth="1"/>
    <col min="11787" max="11788" width="7.28515625" customWidth="1"/>
    <col min="11789" max="11789" width="8.28515625" customWidth="1"/>
    <col min="11790" max="11790" width="7.85546875" customWidth="1"/>
    <col min="11791" max="11791" width="7.7109375" customWidth="1"/>
    <col min="11792" max="11792" width="8" customWidth="1"/>
    <col min="11793" max="11793" width="8.140625" customWidth="1"/>
    <col min="11794" max="11794" width="8.7109375" customWidth="1"/>
    <col min="11795" max="11796" width="8.28515625" customWidth="1"/>
    <col min="11797" max="11797" width="8.5703125" customWidth="1"/>
    <col min="11798" max="11798" width="12" customWidth="1"/>
    <col min="12033" max="12033" width="10.28515625" customWidth="1"/>
    <col min="12034" max="12034" width="34" customWidth="1"/>
    <col min="12035" max="12035" width="6" customWidth="1"/>
    <col min="12036" max="12037" width="7.85546875" customWidth="1"/>
    <col min="12038" max="12039" width="7.7109375" customWidth="1"/>
    <col min="12040" max="12040" width="7.5703125" customWidth="1"/>
    <col min="12041" max="12041" width="7.7109375" customWidth="1"/>
    <col min="12042" max="12042" width="7.140625" customWidth="1"/>
    <col min="12043" max="12044" width="7.28515625" customWidth="1"/>
    <col min="12045" max="12045" width="8.28515625" customWidth="1"/>
    <col min="12046" max="12046" width="7.85546875" customWidth="1"/>
    <col min="12047" max="12047" width="7.7109375" customWidth="1"/>
    <col min="12048" max="12048" width="8" customWidth="1"/>
    <col min="12049" max="12049" width="8.140625" customWidth="1"/>
    <col min="12050" max="12050" width="8.7109375" customWidth="1"/>
    <col min="12051" max="12052" width="8.28515625" customWidth="1"/>
    <col min="12053" max="12053" width="8.5703125" customWidth="1"/>
    <col min="12054" max="12054" width="12" customWidth="1"/>
    <col min="12289" max="12289" width="10.28515625" customWidth="1"/>
    <col min="12290" max="12290" width="34" customWidth="1"/>
    <col min="12291" max="12291" width="6" customWidth="1"/>
    <col min="12292" max="12293" width="7.85546875" customWidth="1"/>
    <col min="12294" max="12295" width="7.7109375" customWidth="1"/>
    <col min="12296" max="12296" width="7.5703125" customWidth="1"/>
    <col min="12297" max="12297" width="7.7109375" customWidth="1"/>
    <col min="12298" max="12298" width="7.140625" customWidth="1"/>
    <col min="12299" max="12300" width="7.28515625" customWidth="1"/>
    <col min="12301" max="12301" width="8.28515625" customWidth="1"/>
    <col min="12302" max="12302" width="7.85546875" customWidth="1"/>
    <col min="12303" max="12303" width="7.7109375" customWidth="1"/>
    <col min="12304" max="12304" width="8" customWidth="1"/>
    <col min="12305" max="12305" width="8.140625" customWidth="1"/>
    <col min="12306" max="12306" width="8.7109375" customWidth="1"/>
    <col min="12307" max="12308" width="8.28515625" customWidth="1"/>
    <col min="12309" max="12309" width="8.5703125" customWidth="1"/>
    <col min="12310" max="12310" width="12" customWidth="1"/>
    <col min="12545" max="12545" width="10.28515625" customWidth="1"/>
    <col min="12546" max="12546" width="34" customWidth="1"/>
    <col min="12547" max="12547" width="6" customWidth="1"/>
    <col min="12548" max="12549" width="7.85546875" customWidth="1"/>
    <col min="12550" max="12551" width="7.7109375" customWidth="1"/>
    <col min="12552" max="12552" width="7.5703125" customWidth="1"/>
    <col min="12553" max="12553" width="7.7109375" customWidth="1"/>
    <col min="12554" max="12554" width="7.140625" customWidth="1"/>
    <col min="12555" max="12556" width="7.28515625" customWidth="1"/>
    <col min="12557" max="12557" width="8.28515625" customWidth="1"/>
    <col min="12558" max="12558" width="7.85546875" customWidth="1"/>
    <col min="12559" max="12559" width="7.7109375" customWidth="1"/>
    <col min="12560" max="12560" width="8" customWidth="1"/>
    <col min="12561" max="12561" width="8.140625" customWidth="1"/>
    <col min="12562" max="12562" width="8.7109375" customWidth="1"/>
    <col min="12563" max="12564" width="8.28515625" customWidth="1"/>
    <col min="12565" max="12565" width="8.5703125" customWidth="1"/>
    <col min="12566" max="12566" width="12" customWidth="1"/>
    <col min="12801" max="12801" width="10.28515625" customWidth="1"/>
    <col min="12802" max="12802" width="34" customWidth="1"/>
    <col min="12803" max="12803" width="6" customWidth="1"/>
    <col min="12804" max="12805" width="7.85546875" customWidth="1"/>
    <col min="12806" max="12807" width="7.7109375" customWidth="1"/>
    <col min="12808" max="12808" width="7.5703125" customWidth="1"/>
    <col min="12809" max="12809" width="7.7109375" customWidth="1"/>
    <col min="12810" max="12810" width="7.140625" customWidth="1"/>
    <col min="12811" max="12812" width="7.28515625" customWidth="1"/>
    <col min="12813" max="12813" width="8.28515625" customWidth="1"/>
    <col min="12814" max="12814" width="7.85546875" customWidth="1"/>
    <col min="12815" max="12815" width="7.7109375" customWidth="1"/>
    <col min="12816" max="12816" width="8" customWidth="1"/>
    <col min="12817" max="12817" width="8.140625" customWidth="1"/>
    <col min="12818" max="12818" width="8.7109375" customWidth="1"/>
    <col min="12819" max="12820" width="8.28515625" customWidth="1"/>
    <col min="12821" max="12821" width="8.5703125" customWidth="1"/>
    <col min="12822" max="12822" width="12" customWidth="1"/>
    <col min="13057" max="13057" width="10.28515625" customWidth="1"/>
    <col min="13058" max="13058" width="34" customWidth="1"/>
    <col min="13059" max="13059" width="6" customWidth="1"/>
    <col min="13060" max="13061" width="7.85546875" customWidth="1"/>
    <col min="13062" max="13063" width="7.7109375" customWidth="1"/>
    <col min="13064" max="13064" width="7.5703125" customWidth="1"/>
    <col min="13065" max="13065" width="7.7109375" customWidth="1"/>
    <col min="13066" max="13066" width="7.140625" customWidth="1"/>
    <col min="13067" max="13068" width="7.28515625" customWidth="1"/>
    <col min="13069" max="13069" width="8.28515625" customWidth="1"/>
    <col min="13070" max="13070" width="7.85546875" customWidth="1"/>
    <col min="13071" max="13071" width="7.7109375" customWidth="1"/>
    <col min="13072" max="13072" width="8" customWidth="1"/>
    <col min="13073" max="13073" width="8.140625" customWidth="1"/>
    <col min="13074" max="13074" width="8.7109375" customWidth="1"/>
    <col min="13075" max="13076" width="8.28515625" customWidth="1"/>
    <col min="13077" max="13077" width="8.5703125" customWidth="1"/>
    <col min="13078" max="13078" width="12" customWidth="1"/>
    <col min="13313" max="13313" width="10.28515625" customWidth="1"/>
    <col min="13314" max="13314" width="34" customWidth="1"/>
    <col min="13315" max="13315" width="6" customWidth="1"/>
    <col min="13316" max="13317" width="7.85546875" customWidth="1"/>
    <col min="13318" max="13319" width="7.7109375" customWidth="1"/>
    <col min="13320" max="13320" width="7.5703125" customWidth="1"/>
    <col min="13321" max="13321" width="7.7109375" customWidth="1"/>
    <col min="13322" max="13322" width="7.140625" customWidth="1"/>
    <col min="13323" max="13324" width="7.28515625" customWidth="1"/>
    <col min="13325" max="13325" width="8.28515625" customWidth="1"/>
    <col min="13326" max="13326" width="7.85546875" customWidth="1"/>
    <col min="13327" max="13327" width="7.7109375" customWidth="1"/>
    <col min="13328" max="13328" width="8" customWidth="1"/>
    <col min="13329" max="13329" width="8.140625" customWidth="1"/>
    <col min="13330" max="13330" width="8.7109375" customWidth="1"/>
    <col min="13331" max="13332" width="8.28515625" customWidth="1"/>
    <col min="13333" max="13333" width="8.5703125" customWidth="1"/>
    <col min="13334" max="13334" width="12" customWidth="1"/>
    <col min="13569" max="13569" width="10.28515625" customWidth="1"/>
    <col min="13570" max="13570" width="34" customWidth="1"/>
    <col min="13571" max="13571" width="6" customWidth="1"/>
    <col min="13572" max="13573" width="7.85546875" customWidth="1"/>
    <col min="13574" max="13575" width="7.7109375" customWidth="1"/>
    <col min="13576" max="13576" width="7.5703125" customWidth="1"/>
    <col min="13577" max="13577" width="7.7109375" customWidth="1"/>
    <col min="13578" max="13578" width="7.140625" customWidth="1"/>
    <col min="13579" max="13580" width="7.28515625" customWidth="1"/>
    <col min="13581" max="13581" width="8.28515625" customWidth="1"/>
    <col min="13582" max="13582" width="7.85546875" customWidth="1"/>
    <col min="13583" max="13583" width="7.7109375" customWidth="1"/>
    <col min="13584" max="13584" width="8" customWidth="1"/>
    <col min="13585" max="13585" width="8.140625" customWidth="1"/>
    <col min="13586" max="13586" width="8.7109375" customWidth="1"/>
    <col min="13587" max="13588" width="8.28515625" customWidth="1"/>
    <col min="13589" max="13589" width="8.5703125" customWidth="1"/>
    <col min="13590" max="13590" width="12" customWidth="1"/>
    <col min="13825" max="13825" width="10.28515625" customWidth="1"/>
    <col min="13826" max="13826" width="34" customWidth="1"/>
    <col min="13827" max="13827" width="6" customWidth="1"/>
    <col min="13828" max="13829" width="7.85546875" customWidth="1"/>
    <col min="13830" max="13831" width="7.7109375" customWidth="1"/>
    <col min="13832" max="13832" width="7.5703125" customWidth="1"/>
    <col min="13833" max="13833" width="7.7109375" customWidth="1"/>
    <col min="13834" max="13834" width="7.140625" customWidth="1"/>
    <col min="13835" max="13836" width="7.28515625" customWidth="1"/>
    <col min="13837" max="13837" width="8.28515625" customWidth="1"/>
    <col min="13838" max="13838" width="7.85546875" customWidth="1"/>
    <col min="13839" max="13839" width="7.7109375" customWidth="1"/>
    <col min="13840" max="13840" width="8" customWidth="1"/>
    <col min="13841" max="13841" width="8.140625" customWidth="1"/>
    <col min="13842" max="13842" width="8.7109375" customWidth="1"/>
    <col min="13843" max="13844" width="8.28515625" customWidth="1"/>
    <col min="13845" max="13845" width="8.5703125" customWidth="1"/>
    <col min="13846" max="13846" width="12" customWidth="1"/>
    <col min="14081" max="14081" width="10.28515625" customWidth="1"/>
    <col min="14082" max="14082" width="34" customWidth="1"/>
    <col min="14083" max="14083" width="6" customWidth="1"/>
    <col min="14084" max="14085" width="7.85546875" customWidth="1"/>
    <col min="14086" max="14087" width="7.7109375" customWidth="1"/>
    <col min="14088" max="14088" width="7.5703125" customWidth="1"/>
    <col min="14089" max="14089" width="7.7109375" customWidth="1"/>
    <col min="14090" max="14090" width="7.140625" customWidth="1"/>
    <col min="14091" max="14092" width="7.28515625" customWidth="1"/>
    <col min="14093" max="14093" width="8.28515625" customWidth="1"/>
    <col min="14094" max="14094" width="7.85546875" customWidth="1"/>
    <col min="14095" max="14095" width="7.7109375" customWidth="1"/>
    <col min="14096" max="14096" width="8" customWidth="1"/>
    <col min="14097" max="14097" width="8.140625" customWidth="1"/>
    <col min="14098" max="14098" width="8.7109375" customWidth="1"/>
    <col min="14099" max="14100" width="8.28515625" customWidth="1"/>
    <col min="14101" max="14101" width="8.5703125" customWidth="1"/>
    <col min="14102" max="14102" width="12" customWidth="1"/>
    <col min="14337" max="14337" width="10.28515625" customWidth="1"/>
    <col min="14338" max="14338" width="34" customWidth="1"/>
    <col min="14339" max="14339" width="6" customWidth="1"/>
    <col min="14340" max="14341" width="7.85546875" customWidth="1"/>
    <col min="14342" max="14343" width="7.7109375" customWidth="1"/>
    <col min="14344" max="14344" width="7.5703125" customWidth="1"/>
    <col min="14345" max="14345" width="7.7109375" customWidth="1"/>
    <col min="14346" max="14346" width="7.140625" customWidth="1"/>
    <col min="14347" max="14348" width="7.28515625" customWidth="1"/>
    <col min="14349" max="14349" width="8.28515625" customWidth="1"/>
    <col min="14350" max="14350" width="7.85546875" customWidth="1"/>
    <col min="14351" max="14351" width="7.7109375" customWidth="1"/>
    <col min="14352" max="14352" width="8" customWidth="1"/>
    <col min="14353" max="14353" width="8.140625" customWidth="1"/>
    <col min="14354" max="14354" width="8.7109375" customWidth="1"/>
    <col min="14355" max="14356" width="8.28515625" customWidth="1"/>
    <col min="14357" max="14357" width="8.5703125" customWidth="1"/>
    <col min="14358" max="14358" width="12" customWidth="1"/>
    <col min="14593" max="14593" width="10.28515625" customWidth="1"/>
    <col min="14594" max="14594" width="34" customWidth="1"/>
    <col min="14595" max="14595" width="6" customWidth="1"/>
    <col min="14596" max="14597" width="7.85546875" customWidth="1"/>
    <col min="14598" max="14599" width="7.7109375" customWidth="1"/>
    <col min="14600" max="14600" width="7.5703125" customWidth="1"/>
    <col min="14601" max="14601" width="7.7109375" customWidth="1"/>
    <col min="14602" max="14602" width="7.140625" customWidth="1"/>
    <col min="14603" max="14604" width="7.28515625" customWidth="1"/>
    <col min="14605" max="14605" width="8.28515625" customWidth="1"/>
    <col min="14606" max="14606" width="7.85546875" customWidth="1"/>
    <col min="14607" max="14607" width="7.7109375" customWidth="1"/>
    <col min="14608" max="14608" width="8" customWidth="1"/>
    <col min="14609" max="14609" width="8.140625" customWidth="1"/>
    <col min="14610" max="14610" width="8.7109375" customWidth="1"/>
    <col min="14611" max="14612" width="8.28515625" customWidth="1"/>
    <col min="14613" max="14613" width="8.5703125" customWidth="1"/>
    <col min="14614" max="14614" width="12" customWidth="1"/>
    <col min="14849" max="14849" width="10.28515625" customWidth="1"/>
    <col min="14850" max="14850" width="34" customWidth="1"/>
    <col min="14851" max="14851" width="6" customWidth="1"/>
    <col min="14852" max="14853" width="7.85546875" customWidth="1"/>
    <col min="14854" max="14855" width="7.7109375" customWidth="1"/>
    <col min="14856" max="14856" width="7.5703125" customWidth="1"/>
    <col min="14857" max="14857" width="7.7109375" customWidth="1"/>
    <col min="14858" max="14858" width="7.140625" customWidth="1"/>
    <col min="14859" max="14860" width="7.28515625" customWidth="1"/>
    <col min="14861" max="14861" width="8.28515625" customWidth="1"/>
    <col min="14862" max="14862" width="7.85546875" customWidth="1"/>
    <col min="14863" max="14863" width="7.7109375" customWidth="1"/>
    <col min="14864" max="14864" width="8" customWidth="1"/>
    <col min="14865" max="14865" width="8.140625" customWidth="1"/>
    <col min="14866" max="14866" width="8.7109375" customWidth="1"/>
    <col min="14867" max="14868" width="8.28515625" customWidth="1"/>
    <col min="14869" max="14869" width="8.5703125" customWidth="1"/>
    <col min="14870" max="14870" width="12" customWidth="1"/>
    <col min="15105" max="15105" width="10.28515625" customWidth="1"/>
    <col min="15106" max="15106" width="34" customWidth="1"/>
    <col min="15107" max="15107" width="6" customWidth="1"/>
    <col min="15108" max="15109" width="7.85546875" customWidth="1"/>
    <col min="15110" max="15111" width="7.7109375" customWidth="1"/>
    <col min="15112" max="15112" width="7.5703125" customWidth="1"/>
    <col min="15113" max="15113" width="7.7109375" customWidth="1"/>
    <col min="15114" max="15114" width="7.140625" customWidth="1"/>
    <col min="15115" max="15116" width="7.28515625" customWidth="1"/>
    <col min="15117" max="15117" width="8.28515625" customWidth="1"/>
    <col min="15118" max="15118" width="7.85546875" customWidth="1"/>
    <col min="15119" max="15119" width="7.7109375" customWidth="1"/>
    <col min="15120" max="15120" width="8" customWidth="1"/>
    <col min="15121" max="15121" width="8.140625" customWidth="1"/>
    <col min="15122" max="15122" width="8.7109375" customWidth="1"/>
    <col min="15123" max="15124" width="8.28515625" customWidth="1"/>
    <col min="15125" max="15125" width="8.5703125" customWidth="1"/>
    <col min="15126" max="15126" width="12" customWidth="1"/>
    <col min="15361" max="15361" width="10.28515625" customWidth="1"/>
    <col min="15362" max="15362" width="34" customWidth="1"/>
    <col min="15363" max="15363" width="6" customWidth="1"/>
    <col min="15364" max="15365" width="7.85546875" customWidth="1"/>
    <col min="15366" max="15367" width="7.7109375" customWidth="1"/>
    <col min="15368" max="15368" width="7.5703125" customWidth="1"/>
    <col min="15369" max="15369" width="7.7109375" customWidth="1"/>
    <col min="15370" max="15370" width="7.140625" customWidth="1"/>
    <col min="15371" max="15372" width="7.28515625" customWidth="1"/>
    <col min="15373" max="15373" width="8.28515625" customWidth="1"/>
    <col min="15374" max="15374" width="7.85546875" customWidth="1"/>
    <col min="15375" max="15375" width="7.7109375" customWidth="1"/>
    <col min="15376" max="15376" width="8" customWidth="1"/>
    <col min="15377" max="15377" width="8.140625" customWidth="1"/>
    <col min="15378" max="15378" width="8.7109375" customWidth="1"/>
    <col min="15379" max="15380" width="8.28515625" customWidth="1"/>
    <col min="15381" max="15381" width="8.5703125" customWidth="1"/>
    <col min="15382" max="15382" width="12" customWidth="1"/>
    <col min="15617" max="15617" width="10.28515625" customWidth="1"/>
    <col min="15618" max="15618" width="34" customWidth="1"/>
    <col min="15619" max="15619" width="6" customWidth="1"/>
    <col min="15620" max="15621" width="7.85546875" customWidth="1"/>
    <col min="15622" max="15623" width="7.7109375" customWidth="1"/>
    <col min="15624" max="15624" width="7.5703125" customWidth="1"/>
    <col min="15625" max="15625" width="7.7109375" customWidth="1"/>
    <col min="15626" max="15626" width="7.140625" customWidth="1"/>
    <col min="15627" max="15628" width="7.28515625" customWidth="1"/>
    <col min="15629" max="15629" width="8.28515625" customWidth="1"/>
    <col min="15630" max="15630" width="7.85546875" customWidth="1"/>
    <col min="15631" max="15631" width="7.7109375" customWidth="1"/>
    <col min="15632" max="15632" width="8" customWidth="1"/>
    <col min="15633" max="15633" width="8.140625" customWidth="1"/>
    <col min="15634" max="15634" width="8.7109375" customWidth="1"/>
    <col min="15635" max="15636" width="8.28515625" customWidth="1"/>
    <col min="15637" max="15637" width="8.5703125" customWidth="1"/>
    <col min="15638" max="15638" width="12" customWidth="1"/>
    <col min="15873" max="15873" width="10.28515625" customWidth="1"/>
    <col min="15874" max="15874" width="34" customWidth="1"/>
    <col min="15875" max="15875" width="6" customWidth="1"/>
    <col min="15876" max="15877" width="7.85546875" customWidth="1"/>
    <col min="15878" max="15879" width="7.7109375" customWidth="1"/>
    <col min="15880" max="15880" width="7.5703125" customWidth="1"/>
    <col min="15881" max="15881" width="7.7109375" customWidth="1"/>
    <col min="15882" max="15882" width="7.140625" customWidth="1"/>
    <col min="15883" max="15884" width="7.28515625" customWidth="1"/>
    <col min="15885" max="15885" width="8.28515625" customWidth="1"/>
    <col min="15886" max="15886" width="7.85546875" customWidth="1"/>
    <col min="15887" max="15887" width="7.7109375" customWidth="1"/>
    <col min="15888" max="15888" width="8" customWidth="1"/>
    <col min="15889" max="15889" width="8.140625" customWidth="1"/>
    <col min="15890" max="15890" width="8.7109375" customWidth="1"/>
    <col min="15891" max="15892" width="8.28515625" customWidth="1"/>
    <col min="15893" max="15893" width="8.5703125" customWidth="1"/>
    <col min="15894" max="15894" width="12" customWidth="1"/>
    <col min="16129" max="16129" width="10.28515625" customWidth="1"/>
    <col min="16130" max="16130" width="34" customWidth="1"/>
    <col min="16131" max="16131" width="6" customWidth="1"/>
    <col min="16132" max="16133" width="7.85546875" customWidth="1"/>
    <col min="16134" max="16135" width="7.7109375" customWidth="1"/>
    <col min="16136" max="16136" width="7.5703125" customWidth="1"/>
    <col min="16137" max="16137" width="7.7109375" customWidth="1"/>
    <col min="16138" max="16138" width="7.140625" customWidth="1"/>
    <col min="16139" max="16140" width="7.28515625" customWidth="1"/>
    <col min="16141" max="16141" width="8.28515625" customWidth="1"/>
    <col min="16142" max="16142" width="7.85546875" customWidth="1"/>
    <col min="16143" max="16143" width="7.7109375" customWidth="1"/>
    <col min="16144" max="16144" width="8" customWidth="1"/>
    <col min="16145" max="16145" width="8.140625" customWidth="1"/>
    <col min="16146" max="16146" width="8.7109375" customWidth="1"/>
    <col min="16147" max="16148" width="8.28515625" customWidth="1"/>
    <col min="16149" max="16149" width="8.5703125" customWidth="1"/>
    <col min="16150" max="16150" width="12" customWidth="1"/>
  </cols>
  <sheetData>
    <row r="2" spans="1:27" ht="39" customHeight="1" x14ac:dyDescent="0.25">
      <c r="L2" s="84"/>
      <c r="M2" s="84"/>
      <c r="R2" s="198" t="s">
        <v>473</v>
      </c>
      <c r="S2" s="198"/>
      <c r="T2" s="198"/>
      <c r="U2" s="198"/>
      <c r="V2" s="198"/>
      <c r="W2" s="85"/>
      <c r="X2" s="85"/>
      <c r="Y2" s="85"/>
      <c r="Z2" s="85"/>
      <c r="AA2" s="85"/>
    </row>
    <row r="3" spans="1:27" ht="20.25" customHeight="1" x14ac:dyDescent="0.25">
      <c r="L3" s="84"/>
      <c r="M3" s="84"/>
      <c r="R3" s="86"/>
      <c r="S3" s="86"/>
      <c r="T3" s="86"/>
      <c r="U3" s="86"/>
      <c r="V3" s="86"/>
      <c r="W3" s="85"/>
      <c r="X3" s="85"/>
      <c r="Y3" s="85"/>
      <c r="Z3" s="85"/>
      <c r="AA3" s="85"/>
    </row>
    <row r="4" spans="1:27" s="87" customFormat="1" ht="30" customHeight="1" x14ac:dyDescent="0.15">
      <c r="A4" s="199" t="s">
        <v>472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</row>
    <row r="5" spans="1:27" s="87" customFormat="1" ht="22.5" customHeight="1" thickBot="1" x14ac:dyDescent="0.2">
      <c r="A5" s="88"/>
      <c r="B5" s="89"/>
      <c r="C5" s="88"/>
      <c r="D5" s="88"/>
      <c r="E5" s="88"/>
      <c r="F5" s="88"/>
      <c r="G5" s="88"/>
      <c r="H5" s="88"/>
      <c r="I5" s="88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1"/>
      <c r="V5" s="92" t="s">
        <v>425</v>
      </c>
    </row>
    <row r="6" spans="1:27" s="87" customFormat="1" ht="23.25" customHeight="1" x14ac:dyDescent="0.15">
      <c r="A6" s="200" t="s">
        <v>2</v>
      </c>
      <c r="B6" s="202" t="s">
        <v>189</v>
      </c>
      <c r="C6" s="204" t="s">
        <v>190</v>
      </c>
      <c r="D6" s="206" t="s">
        <v>426</v>
      </c>
      <c r="E6" s="206"/>
      <c r="F6" s="206"/>
      <c r="G6" s="206" t="s">
        <v>427</v>
      </c>
      <c r="H6" s="206"/>
      <c r="I6" s="206"/>
      <c r="J6" s="206" t="s">
        <v>428</v>
      </c>
      <c r="K6" s="206"/>
      <c r="L6" s="206"/>
      <c r="M6" s="207" t="s">
        <v>429</v>
      </c>
      <c r="N6" s="207"/>
      <c r="O6" s="207"/>
      <c r="P6" s="206" t="s">
        <v>430</v>
      </c>
      <c r="Q6" s="206"/>
      <c r="R6" s="206"/>
      <c r="S6" s="206" t="s">
        <v>431</v>
      </c>
      <c r="T6" s="206"/>
      <c r="U6" s="206"/>
      <c r="V6" s="75" t="s">
        <v>419</v>
      </c>
    </row>
    <row r="7" spans="1:27" s="87" customFormat="1" ht="18" customHeight="1" x14ac:dyDescent="0.15">
      <c r="A7" s="201"/>
      <c r="B7" s="203"/>
      <c r="C7" s="205"/>
      <c r="D7" s="205" t="s">
        <v>5</v>
      </c>
      <c r="E7" s="205" t="s">
        <v>6</v>
      </c>
      <c r="F7" s="205"/>
      <c r="G7" s="205" t="s">
        <v>5</v>
      </c>
      <c r="H7" s="205" t="s">
        <v>6</v>
      </c>
      <c r="I7" s="205"/>
      <c r="J7" s="205" t="s">
        <v>5</v>
      </c>
      <c r="K7" s="205" t="s">
        <v>6</v>
      </c>
      <c r="L7" s="205"/>
      <c r="M7" s="205" t="s">
        <v>5</v>
      </c>
      <c r="N7" s="205" t="s">
        <v>6</v>
      </c>
      <c r="O7" s="205"/>
      <c r="P7" s="205" t="s">
        <v>5</v>
      </c>
      <c r="Q7" s="205" t="s">
        <v>6</v>
      </c>
      <c r="R7" s="205"/>
      <c r="S7" s="205" t="s">
        <v>5</v>
      </c>
      <c r="T7" s="205" t="s">
        <v>6</v>
      </c>
      <c r="U7" s="205"/>
      <c r="V7" s="164" t="s">
        <v>432</v>
      </c>
    </row>
    <row r="8" spans="1:27" s="87" customFormat="1" ht="41.25" customHeight="1" x14ac:dyDescent="0.15">
      <c r="A8" s="201"/>
      <c r="B8" s="203"/>
      <c r="C8" s="205"/>
      <c r="D8" s="205"/>
      <c r="E8" s="93" t="s">
        <v>7</v>
      </c>
      <c r="F8" s="93" t="s">
        <v>8</v>
      </c>
      <c r="G8" s="205"/>
      <c r="H8" s="93" t="s">
        <v>7</v>
      </c>
      <c r="I8" s="93" t="s">
        <v>8</v>
      </c>
      <c r="J8" s="205"/>
      <c r="K8" s="93" t="s">
        <v>7</v>
      </c>
      <c r="L8" s="93" t="s">
        <v>8</v>
      </c>
      <c r="M8" s="205"/>
      <c r="N8" s="93" t="s">
        <v>7</v>
      </c>
      <c r="O8" s="93" t="s">
        <v>8</v>
      </c>
      <c r="P8" s="205"/>
      <c r="Q8" s="93" t="s">
        <v>7</v>
      </c>
      <c r="R8" s="93" t="s">
        <v>8</v>
      </c>
      <c r="S8" s="205"/>
      <c r="T8" s="93" t="s">
        <v>7</v>
      </c>
      <c r="U8" s="93" t="s">
        <v>8</v>
      </c>
      <c r="V8" s="164"/>
    </row>
    <row r="9" spans="1:27" s="87" customFormat="1" ht="20.25" customHeight="1" x14ac:dyDescent="0.15">
      <c r="A9" s="94">
        <v>1</v>
      </c>
      <c r="B9" s="95">
        <v>2</v>
      </c>
      <c r="C9" s="95">
        <v>3</v>
      </c>
      <c r="D9" s="95">
        <v>4</v>
      </c>
      <c r="E9" s="95">
        <v>5</v>
      </c>
      <c r="F9" s="95">
        <v>6</v>
      </c>
      <c r="G9" s="95">
        <v>7</v>
      </c>
      <c r="H9" s="95">
        <v>8</v>
      </c>
      <c r="I9" s="95">
        <v>9</v>
      </c>
      <c r="J9" s="95">
        <v>10</v>
      </c>
      <c r="K9" s="95">
        <v>11</v>
      </c>
      <c r="L9" s="95">
        <v>12</v>
      </c>
      <c r="M9" s="95">
        <v>13</v>
      </c>
      <c r="N9" s="95">
        <v>14</v>
      </c>
      <c r="O9" s="95">
        <v>15</v>
      </c>
      <c r="P9" s="95">
        <v>16</v>
      </c>
      <c r="Q9" s="95">
        <v>17</v>
      </c>
      <c r="R9" s="95">
        <v>18</v>
      </c>
      <c r="S9" s="95">
        <v>19</v>
      </c>
      <c r="T9" s="95">
        <v>20</v>
      </c>
      <c r="U9" s="95">
        <v>21</v>
      </c>
      <c r="V9" s="96">
        <v>22</v>
      </c>
    </row>
    <row r="10" spans="1:27" s="101" customFormat="1" ht="15.75" customHeight="1" x14ac:dyDescent="0.25">
      <c r="A10" s="94" t="s">
        <v>433</v>
      </c>
      <c r="B10" s="97" t="s">
        <v>434</v>
      </c>
      <c r="C10" s="95" t="s">
        <v>435</v>
      </c>
      <c r="D10" s="98">
        <f>D12</f>
        <v>105743.73</v>
      </c>
      <c r="E10" s="98">
        <f t="shared" ref="E10:F10" si="0">E12</f>
        <v>1502.162</v>
      </c>
      <c r="F10" s="98">
        <f t="shared" si="0"/>
        <v>104241.568</v>
      </c>
      <c r="G10" s="98">
        <f>G12</f>
        <v>95293.832999999999</v>
      </c>
      <c r="H10" s="98">
        <f t="shared" ref="H10:I10" si="1">H12</f>
        <v>23957.245999999999</v>
      </c>
      <c r="I10" s="98">
        <f t="shared" si="1"/>
        <v>71336.587</v>
      </c>
      <c r="J10" s="98" t="s">
        <v>479</v>
      </c>
      <c r="K10" s="98">
        <f t="shared" ref="K10:L10" si="2">K12</f>
        <v>23957.245999999999</v>
      </c>
      <c r="L10" s="98">
        <f t="shared" si="2"/>
        <v>71336.587</v>
      </c>
      <c r="M10" s="99"/>
      <c r="N10" s="99"/>
      <c r="O10" s="99"/>
      <c r="P10" s="99"/>
      <c r="Q10" s="99"/>
      <c r="R10" s="99"/>
      <c r="S10" s="99"/>
      <c r="T10" s="99"/>
      <c r="U10" s="99"/>
      <c r="V10" s="100"/>
    </row>
    <row r="11" spans="1:27" s="103" customFormat="1" ht="12.75" customHeight="1" x14ac:dyDescent="0.15">
      <c r="A11" s="94"/>
      <c r="B11" s="102" t="s">
        <v>6</v>
      </c>
      <c r="C11" s="95"/>
      <c r="D11" s="95"/>
      <c r="E11" s="95"/>
      <c r="F11" s="95"/>
      <c r="G11" s="106"/>
      <c r="H11" s="106"/>
      <c r="I11" s="106"/>
      <c r="J11" s="106"/>
      <c r="K11" s="106"/>
      <c r="L11" s="106"/>
      <c r="M11" s="99"/>
      <c r="N11" s="99"/>
      <c r="O11" s="99"/>
      <c r="P11" s="99"/>
      <c r="Q11" s="99"/>
      <c r="R11" s="99"/>
      <c r="S11" s="99"/>
      <c r="T11" s="99"/>
      <c r="U11" s="99"/>
      <c r="V11" s="100"/>
    </row>
    <row r="12" spans="1:27" s="101" customFormat="1" ht="15.75" customHeight="1" x14ac:dyDescent="0.25">
      <c r="A12" s="94" t="s">
        <v>436</v>
      </c>
      <c r="B12" s="97" t="s">
        <v>437</v>
      </c>
      <c r="C12" s="95" t="s">
        <v>435</v>
      </c>
      <c r="D12" s="98">
        <f>D14+D23</f>
        <v>105743.73</v>
      </c>
      <c r="E12" s="98">
        <f t="shared" ref="E12:F12" si="3">E14+E23</f>
        <v>1502.162</v>
      </c>
      <c r="F12" s="98">
        <f t="shared" si="3"/>
        <v>104241.568</v>
      </c>
      <c r="G12" s="98">
        <f>H12+I12</f>
        <v>95293.832999999999</v>
      </c>
      <c r="H12" s="98">
        <v>23957.245999999999</v>
      </c>
      <c r="I12" s="98">
        <v>71336.587</v>
      </c>
      <c r="J12" s="98">
        <f>K12+L12</f>
        <v>95293.832999999999</v>
      </c>
      <c r="K12" s="98">
        <v>23957.245999999999</v>
      </c>
      <c r="L12" s="98">
        <v>71336.587</v>
      </c>
      <c r="M12" s="99"/>
      <c r="N12" s="99"/>
      <c r="O12" s="99"/>
      <c r="P12" s="99"/>
      <c r="Q12" s="99"/>
      <c r="R12" s="99"/>
      <c r="S12" s="99"/>
      <c r="T12" s="99"/>
      <c r="U12" s="99"/>
      <c r="V12" s="100"/>
    </row>
    <row r="13" spans="1:27" s="103" customFormat="1" ht="12.75" customHeight="1" x14ac:dyDescent="0.15">
      <c r="A13" s="94"/>
      <c r="B13" s="102" t="s">
        <v>6</v>
      </c>
      <c r="C13" s="95"/>
      <c r="D13" s="95"/>
      <c r="E13" s="95"/>
      <c r="F13" s="95"/>
      <c r="G13" s="106"/>
      <c r="H13" s="106"/>
      <c r="I13" s="106"/>
      <c r="J13" s="106"/>
      <c r="K13" s="106"/>
      <c r="L13" s="106"/>
      <c r="M13" s="99"/>
      <c r="N13" s="99"/>
      <c r="O13" s="99"/>
      <c r="P13" s="99"/>
      <c r="Q13" s="99"/>
      <c r="R13" s="99"/>
      <c r="S13" s="99"/>
      <c r="T13" s="99"/>
      <c r="U13" s="99"/>
      <c r="V13" s="100"/>
    </row>
    <row r="14" spans="1:27" s="101" customFormat="1" ht="16.5" customHeight="1" x14ac:dyDescent="0.25">
      <c r="A14" s="94" t="s">
        <v>438</v>
      </c>
      <c r="B14" s="97" t="s">
        <v>439</v>
      </c>
      <c r="C14" s="95" t="s">
        <v>435</v>
      </c>
      <c r="D14" s="104">
        <v>0</v>
      </c>
      <c r="E14" s="104">
        <v>0</v>
      </c>
      <c r="F14" s="104">
        <v>0</v>
      </c>
      <c r="G14" s="104">
        <v>0</v>
      </c>
      <c r="H14" s="104">
        <v>0</v>
      </c>
      <c r="I14" s="104">
        <v>0</v>
      </c>
      <c r="J14" s="104">
        <v>0</v>
      </c>
      <c r="K14" s="104">
        <v>0</v>
      </c>
      <c r="L14" s="104">
        <v>0</v>
      </c>
      <c r="M14" s="99">
        <f t="shared" ref="M14:O27" si="4">J14-G14</f>
        <v>0</v>
      </c>
      <c r="N14" s="99">
        <f t="shared" si="4"/>
        <v>0</v>
      </c>
      <c r="O14" s="99">
        <f t="shared" si="4"/>
        <v>0</v>
      </c>
      <c r="P14" s="104">
        <v>0</v>
      </c>
      <c r="Q14" s="104">
        <v>0</v>
      </c>
      <c r="R14" s="104">
        <v>0</v>
      </c>
      <c r="S14" s="104">
        <v>0</v>
      </c>
      <c r="T14" s="104">
        <v>0</v>
      </c>
      <c r="U14" s="104">
        <v>0</v>
      </c>
      <c r="V14" s="100"/>
    </row>
    <row r="15" spans="1:27" s="103" customFormat="1" ht="12.75" customHeight="1" x14ac:dyDescent="0.15">
      <c r="A15" s="94"/>
      <c r="B15" s="102" t="s">
        <v>6</v>
      </c>
      <c r="C15" s="95"/>
      <c r="D15" s="95"/>
      <c r="E15" s="95"/>
      <c r="F15" s="95"/>
      <c r="G15" s="106"/>
      <c r="H15" s="106"/>
      <c r="I15" s="106"/>
      <c r="J15" s="106"/>
      <c r="K15" s="106"/>
      <c r="L15" s="106"/>
      <c r="M15" s="99"/>
      <c r="N15" s="99"/>
      <c r="O15" s="99"/>
      <c r="P15" s="99"/>
      <c r="Q15" s="99"/>
      <c r="R15" s="99"/>
      <c r="S15" s="99"/>
      <c r="T15" s="99"/>
      <c r="U15" s="99"/>
      <c r="V15" s="100"/>
    </row>
    <row r="16" spans="1:27" s="103" customFormat="1" ht="30" customHeight="1" x14ac:dyDescent="0.15">
      <c r="A16" s="94" t="s">
        <v>440</v>
      </c>
      <c r="B16" s="102" t="s">
        <v>441</v>
      </c>
      <c r="C16" s="95" t="s">
        <v>435</v>
      </c>
      <c r="D16" s="104">
        <v>0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99">
        <f t="shared" si="4"/>
        <v>0</v>
      </c>
      <c r="N16" s="99">
        <f t="shared" si="4"/>
        <v>0</v>
      </c>
      <c r="O16" s="99">
        <f t="shared" si="4"/>
        <v>0</v>
      </c>
      <c r="P16" s="104">
        <v>0</v>
      </c>
      <c r="Q16" s="104">
        <v>0</v>
      </c>
      <c r="R16" s="104">
        <v>0</v>
      </c>
      <c r="S16" s="104">
        <v>0</v>
      </c>
      <c r="T16" s="104">
        <v>0</v>
      </c>
      <c r="U16" s="104">
        <v>0</v>
      </c>
      <c r="V16" s="100"/>
    </row>
    <row r="17" spans="1:22" s="103" customFormat="1" ht="12.75" customHeight="1" x14ac:dyDescent="0.15">
      <c r="A17" s="94"/>
      <c r="B17" s="102" t="s">
        <v>6</v>
      </c>
      <c r="C17" s="95"/>
      <c r="D17" s="95"/>
      <c r="E17" s="95"/>
      <c r="F17" s="95"/>
      <c r="G17" s="106"/>
      <c r="H17" s="106"/>
      <c r="I17" s="106"/>
      <c r="J17" s="106"/>
      <c r="K17" s="106"/>
      <c r="L17" s="106"/>
      <c r="M17" s="99"/>
      <c r="N17" s="99"/>
      <c r="O17" s="99"/>
      <c r="P17" s="99"/>
      <c r="Q17" s="99"/>
      <c r="R17" s="99"/>
      <c r="S17" s="99"/>
      <c r="T17" s="99"/>
      <c r="U17" s="99"/>
      <c r="V17" s="100"/>
    </row>
    <row r="18" spans="1:22" s="103" customFormat="1" ht="16.5" customHeight="1" x14ac:dyDescent="0.15">
      <c r="A18" s="94" t="s">
        <v>442</v>
      </c>
      <c r="B18" s="102" t="s">
        <v>443</v>
      </c>
      <c r="C18" s="95" t="s">
        <v>435</v>
      </c>
      <c r="D18" s="104">
        <v>0</v>
      </c>
      <c r="E18" s="104">
        <v>0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99">
        <f t="shared" si="4"/>
        <v>0</v>
      </c>
      <c r="N18" s="99">
        <f t="shared" si="4"/>
        <v>0</v>
      </c>
      <c r="O18" s="99">
        <f t="shared" si="4"/>
        <v>0</v>
      </c>
      <c r="P18" s="104">
        <v>0</v>
      </c>
      <c r="Q18" s="104">
        <v>0</v>
      </c>
      <c r="R18" s="104">
        <v>0</v>
      </c>
      <c r="S18" s="104">
        <v>0</v>
      </c>
      <c r="T18" s="104">
        <v>0</v>
      </c>
      <c r="U18" s="104">
        <v>0</v>
      </c>
      <c r="V18" s="100"/>
    </row>
    <row r="19" spans="1:22" s="103" customFormat="1" ht="17.25" customHeight="1" x14ac:dyDescent="0.15">
      <c r="A19" s="94"/>
      <c r="B19" s="102" t="s">
        <v>6</v>
      </c>
      <c r="C19" s="95"/>
      <c r="D19" s="95"/>
      <c r="E19" s="95"/>
      <c r="F19" s="95"/>
      <c r="G19" s="106"/>
      <c r="H19" s="106"/>
      <c r="I19" s="106"/>
      <c r="J19" s="106"/>
      <c r="K19" s="106"/>
      <c r="L19" s="106"/>
      <c r="M19" s="99"/>
      <c r="N19" s="99"/>
      <c r="O19" s="99"/>
      <c r="P19" s="99"/>
      <c r="Q19" s="99"/>
      <c r="R19" s="99"/>
      <c r="S19" s="99"/>
      <c r="T19" s="99"/>
      <c r="U19" s="99"/>
      <c r="V19" s="100"/>
    </row>
    <row r="20" spans="1:22" s="103" customFormat="1" ht="18" customHeight="1" x14ac:dyDescent="0.15">
      <c r="A20" s="94" t="s">
        <v>444</v>
      </c>
      <c r="B20" s="102" t="s">
        <v>445</v>
      </c>
      <c r="C20" s="95" t="s">
        <v>446</v>
      </c>
      <c r="D20" s="104">
        <v>0</v>
      </c>
      <c r="E20" s="104">
        <v>0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99">
        <f t="shared" si="4"/>
        <v>0</v>
      </c>
      <c r="N20" s="99">
        <f t="shared" si="4"/>
        <v>0</v>
      </c>
      <c r="O20" s="99">
        <f t="shared" si="4"/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4">
        <v>0</v>
      </c>
      <c r="V20" s="100"/>
    </row>
    <row r="21" spans="1:22" s="103" customFormat="1" ht="18.75" customHeight="1" x14ac:dyDescent="0.15">
      <c r="A21" s="94"/>
      <c r="B21" s="102" t="s">
        <v>120</v>
      </c>
      <c r="C21" s="95"/>
      <c r="D21" s="95"/>
      <c r="E21" s="95"/>
      <c r="F21" s="95"/>
      <c r="G21" s="106"/>
      <c r="H21" s="106"/>
      <c r="I21" s="106"/>
      <c r="J21" s="106"/>
      <c r="K21" s="106"/>
      <c r="L21" s="106"/>
      <c r="M21" s="99"/>
      <c r="N21" s="99"/>
      <c r="O21" s="99"/>
      <c r="P21" s="99"/>
      <c r="Q21" s="99"/>
      <c r="R21" s="99"/>
      <c r="S21" s="99"/>
      <c r="T21" s="99"/>
      <c r="U21" s="99"/>
      <c r="V21" s="100"/>
    </row>
    <row r="22" spans="1:22" s="103" customFormat="1" ht="21" customHeight="1" x14ac:dyDescent="0.15">
      <c r="A22" s="94" t="s">
        <v>447</v>
      </c>
      <c r="B22" s="105" t="s">
        <v>448</v>
      </c>
      <c r="C22" s="95" t="s">
        <v>435</v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99">
        <f t="shared" si="4"/>
        <v>0</v>
      </c>
      <c r="N22" s="99">
        <f t="shared" si="4"/>
        <v>0</v>
      </c>
      <c r="O22" s="99">
        <f t="shared" si="4"/>
        <v>0</v>
      </c>
      <c r="P22" s="104">
        <v>0</v>
      </c>
      <c r="Q22" s="104">
        <v>0</v>
      </c>
      <c r="R22" s="104">
        <v>0</v>
      </c>
      <c r="S22" s="104">
        <v>0</v>
      </c>
      <c r="T22" s="104">
        <v>0</v>
      </c>
      <c r="U22" s="104">
        <v>0</v>
      </c>
      <c r="V22" s="100"/>
    </row>
    <row r="23" spans="1:22" s="101" customFormat="1" ht="17.25" customHeight="1" x14ac:dyDescent="0.25">
      <c r="A23" s="94" t="s">
        <v>449</v>
      </c>
      <c r="B23" s="97" t="s">
        <v>450</v>
      </c>
      <c r="C23" s="95" t="s">
        <v>435</v>
      </c>
      <c r="D23" s="98">
        <f>D25+D28</f>
        <v>105743.73</v>
      </c>
      <c r="E23" s="98">
        <f t="shared" ref="E23:F23" si="5">E25+E28</f>
        <v>1502.162</v>
      </c>
      <c r="F23" s="98">
        <f t="shared" si="5"/>
        <v>104241.568</v>
      </c>
      <c r="G23" s="98">
        <f>G12</f>
        <v>95293.832999999999</v>
      </c>
      <c r="H23" s="98">
        <f t="shared" ref="H23:I23" si="6">H12</f>
        <v>23957.245999999999</v>
      </c>
      <c r="I23" s="98">
        <f t="shared" si="6"/>
        <v>71336.587</v>
      </c>
      <c r="J23" s="98">
        <f>J12</f>
        <v>95293.832999999999</v>
      </c>
      <c r="K23" s="98">
        <f t="shared" ref="K23:L23" si="7">K12</f>
        <v>23957.245999999999</v>
      </c>
      <c r="L23" s="98">
        <f t="shared" si="7"/>
        <v>71336.587</v>
      </c>
      <c r="M23" s="99"/>
      <c r="N23" s="99"/>
      <c r="O23" s="99"/>
      <c r="P23" s="99"/>
      <c r="Q23" s="99"/>
      <c r="R23" s="99"/>
      <c r="S23" s="99"/>
      <c r="T23" s="99"/>
      <c r="U23" s="99"/>
      <c r="V23" s="100"/>
    </row>
    <row r="24" spans="1:22" s="103" customFormat="1" ht="12.75" customHeight="1" x14ac:dyDescent="0.15">
      <c r="A24" s="94"/>
      <c r="B24" s="102" t="s">
        <v>6</v>
      </c>
      <c r="C24" s="95"/>
      <c r="D24" s="95"/>
      <c r="E24" s="95"/>
      <c r="F24" s="95"/>
      <c r="G24" s="106"/>
      <c r="H24" s="106"/>
      <c r="I24" s="106"/>
      <c r="J24" s="106"/>
      <c r="K24" s="106"/>
      <c r="L24" s="106"/>
      <c r="M24" s="99"/>
      <c r="N24" s="99"/>
      <c r="O24" s="99"/>
      <c r="P24" s="104"/>
      <c r="Q24" s="104"/>
      <c r="R24" s="104"/>
      <c r="S24" s="104"/>
      <c r="T24" s="104"/>
      <c r="U24" s="104"/>
      <c r="V24" s="100"/>
    </row>
    <row r="25" spans="1:22" s="103" customFormat="1" ht="39" customHeight="1" x14ac:dyDescent="0.15">
      <c r="A25" s="94" t="s">
        <v>451</v>
      </c>
      <c r="B25" s="102" t="s">
        <v>452</v>
      </c>
      <c r="C25" s="95" t="s">
        <v>435</v>
      </c>
      <c r="D25" s="104">
        <v>0</v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99"/>
      <c r="N25" s="99"/>
      <c r="O25" s="99"/>
      <c r="P25" s="104"/>
      <c r="Q25" s="104"/>
      <c r="R25" s="104"/>
      <c r="S25" s="104"/>
      <c r="T25" s="104"/>
      <c r="U25" s="104"/>
      <c r="V25" s="100"/>
    </row>
    <row r="26" spans="1:22" s="103" customFormat="1" ht="31.5" customHeight="1" x14ac:dyDescent="0.15">
      <c r="A26" s="94"/>
      <c r="B26" s="102" t="s">
        <v>6</v>
      </c>
      <c r="C26" s="95"/>
      <c r="D26" s="95"/>
      <c r="E26" s="95"/>
      <c r="F26" s="95"/>
      <c r="G26" s="106"/>
      <c r="H26" s="106"/>
      <c r="I26" s="106"/>
      <c r="J26" s="106"/>
      <c r="K26" s="106"/>
      <c r="L26" s="106"/>
      <c r="M26" s="99"/>
      <c r="N26" s="99"/>
      <c r="O26" s="99"/>
      <c r="P26" s="99"/>
      <c r="Q26" s="99"/>
      <c r="R26" s="99"/>
      <c r="S26" s="99"/>
      <c r="T26" s="99"/>
      <c r="U26" s="99"/>
      <c r="V26" s="100"/>
    </row>
    <row r="27" spans="1:22" s="103" customFormat="1" ht="24" customHeight="1" x14ac:dyDescent="0.15">
      <c r="A27" s="94" t="s">
        <v>453</v>
      </c>
      <c r="B27" s="105" t="s">
        <v>454</v>
      </c>
      <c r="C27" s="95" t="s">
        <v>455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99">
        <f t="shared" si="4"/>
        <v>0</v>
      </c>
      <c r="N27" s="99">
        <f t="shared" si="4"/>
        <v>0</v>
      </c>
      <c r="O27" s="99">
        <f t="shared" si="4"/>
        <v>0</v>
      </c>
      <c r="P27" s="104">
        <v>0</v>
      </c>
      <c r="Q27" s="104">
        <v>0</v>
      </c>
      <c r="R27" s="104">
        <v>0</v>
      </c>
      <c r="S27" s="104">
        <v>0</v>
      </c>
      <c r="T27" s="104">
        <v>0</v>
      </c>
      <c r="U27" s="104">
        <v>0</v>
      </c>
      <c r="V27" s="100"/>
    </row>
    <row r="28" spans="1:22" s="101" customFormat="1" ht="24.75" customHeight="1" x14ac:dyDescent="0.25">
      <c r="A28" s="94" t="s">
        <v>456</v>
      </c>
      <c r="B28" s="97" t="s">
        <v>457</v>
      </c>
      <c r="C28" s="95" t="s">
        <v>435</v>
      </c>
      <c r="D28" s="107">
        <f>E28+F28</f>
        <v>105743.73</v>
      </c>
      <c r="E28" s="107">
        <v>1502.162</v>
      </c>
      <c r="F28" s="108">
        <v>104241.568</v>
      </c>
      <c r="G28" s="107">
        <f>G23</f>
        <v>95293.832999999999</v>
      </c>
      <c r="H28" s="107">
        <f t="shared" ref="H28:I28" si="8">H23</f>
        <v>23957.245999999999</v>
      </c>
      <c r="I28" s="107">
        <f t="shared" si="8"/>
        <v>71336.587</v>
      </c>
      <c r="J28" s="107">
        <f>J23</f>
        <v>95293.832999999999</v>
      </c>
      <c r="K28" s="107">
        <f t="shared" ref="K28:L28" si="9">K23</f>
        <v>23957.245999999999</v>
      </c>
      <c r="L28" s="107">
        <f t="shared" si="9"/>
        <v>71336.587</v>
      </c>
      <c r="M28" s="99"/>
      <c r="N28" s="99"/>
      <c r="O28" s="99"/>
      <c r="P28" s="99"/>
      <c r="Q28" s="99"/>
      <c r="R28" s="99"/>
      <c r="S28" s="99"/>
      <c r="T28" s="99"/>
      <c r="U28" s="99"/>
      <c r="V28" s="100"/>
    </row>
    <row r="29" spans="1:22" s="103" customFormat="1" ht="30.75" customHeight="1" x14ac:dyDescent="0.15">
      <c r="A29" s="94" t="s">
        <v>2</v>
      </c>
      <c r="B29" s="102" t="s">
        <v>189</v>
      </c>
      <c r="C29" s="95" t="s">
        <v>190</v>
      </c>
      <c r="D29" s="104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99"/>
      <c r="N29" s="99"/>
      <c r="O29" s="99"/>
      <c r="P29" s="104"/>
      <c r="Q29" s="104"/>
      <c r="R29" s="104"/>
      <c r="S29" s="104"/>
      <c r="T29" s="104"/>
      <c r="U29" s="104"/>
      <c r="V29" s="100"/>
    </row>
    <row r="30" spans="1:22" s="103" customFormat="1" ht="23.25" customHeight="1" x14ac:dyDescent="0.15">
      <c r="A30" s="94"/>
      <c r="B30" s="102" t="s">
        <v>6</v>
      </c>
      <c r="C30" s="95"/>
      <c r="D30" s="95"/>
      <c r="E30" s="95"/>
      <c r="F30" s="95"/>
      <c r="G30" s="106"/>
      <c r="H30" s="106"/>
      <c r="I30" s="106"/>
      <c r="J30" s="106"/>
      <c r="K30" s="106"/>
      <c r="L30" s="106"/>
      <c r="M30" s="99"/>
      <c r="N30" s="99"/>
      <c r="O30" s="99"/>
      <c r="P30" s="99"/>
      <c r="Q30" s="99"/>
      <c r="R30" s="99"/>
      <c r="S30" s="99"/>
      <c r="T30" s="99"/>
      <c r="U30" s="99"/>
      <c r="V30" s="100"/>
    </row>
    <row r="31" spans="1:22" s="103" customFormat="1" ht="29.25" customHeight="1" x14ac:dyDescent="0.15">
      <c r="A31" s="94" t="s">
        <v>458</v>
      </c>
      <c r="B31" s="102" t="s">
        <v>459</v>
      </c>
      <c r="C31" s="95" t="s">
        <v>460</v>
      </c>
      <c r="D31" s="109">
        <f>E31+F31</f>
        <v>96502.161999999997</v>
      </c>
      <c r="E31" s="110">
        <v>96502.161999999997</v>
      </c>
      <c r="F31" s="111">
        <v>0</v>
      </c>
      <c r="G31" s="109">
        <f>H31+I31</f>
        <v>23957.245999999999</v>
      </c>
      <c r="H31" s="110">
        <v>23957.245999999999</v>
      </c>
      <c r="I31" s="111">
        <v>0</v>
      </c>
      <c r="J31" s="109">
        <f>K31+L31</f>
        <v>23957.245999999999</v>
      </c>
      <c r="K31" s="110">
        <v>23957.245999999999</v>
      </c>
      <c r="L31" s="111">
        <v>0</v>
      </c>
      <c r="M31" s="99"/>
      <c r="N31" s="99"/>
      <c r="O31" s="99"/>
      <c r="P31" s="99"/>
      <c r="Q31" s="99"/>
      <c r="R31" s="99"/>
      <c r="S31" s="99"/>
      <c r="T31" s="99"/>
      <c r="U31" s="99"/>
      <c r="V31" s="100"/>
    </row>
    <row r="32" spans="1:22" s="103" customFormat="1" ht="22.5" customHeight="1" x14ac:dyDescent="0.15">
      <c r="A32" s="94"/>
      <c r="B32" s="102" t="s">
        <v>120</v>
      </c>
      <c r="C32" s="95"/>
      <c r="D32" s="95"/>
      <c r="E32" s="95"/>
      <c r="F32" s="95"/>
      <c r="G32" s="106"/>
      <c r="H32" s="106"/>
      <c r="I32" s="106"/>
      <c r="J32" s="106"/>
      <c r="K32" s="106"/>
      <c r="L32" s="106"/>
      <c r="M32" s="99"/>
      <c r="N32" s="99"/>
      <c r="O32" s="99"/>
      <c r="P32" s="99"/>
      <c r="Q32" s="99"/>
      <c r="R32" s="99"/>
      <c r="S32" s="99"/>
      <c r="T32" s="99"/>
      <c r="U32" s="99"/>
      <c r="V32" s="100"/>
    </row>
    <row r="33" spans="1:22" s="103" customFormat="1" ht="39" customHeight="1" x14ac:dyDescent="0.15">
      <c r="A33" s="94" t="s">
        <v>461</v>
      </c>
      <c r="B33" s="105" t="s">
        <v>462</v>
      </c>
      <c r="C33" s="95" t="s">
        <v>435</v>
      </c>
      <c r="D33" s="112">
        <f>E33+F33</f>
        <v>1502.162</v>
      </c>
      <c r="E33" s="112">
        <v>1502.162</v>
      </c>
      <c r="F33" s="112">
        <v>0</v>
      </c>
      <c r="G33" s="112">
        <f>H33+I33</f>
        <v>23957.245999999999</v>
      </c>
      <c r="H33" s="112">
        <v>23957.245999999999</v>
      </c>
      <c r="I33" s="112">
        <v>0</v>
      </c>
      <c r="J33" s="112">
        <f>K33+L33</f>
        <v>23957.245999999999</v>
      </c>
      <c r="K33" s="112">
        <v>23957.245999999999</v>
      </c>
      <c r="L33" s="112">
        <v>0</v>
      </c>
      <c r="M33" s="99"/>
      <c r="N33" s="99"/>
      <c r="O33" s="99"/>
      <c r="P33" s="104"/>
      <c r="Q33" s="104"/>
      <c r="R33" s="104"/>
      <c r="S33" s="104"/>
      <c r="T33" s="104"/>
      <c r="U33" s="104"/>
      <c r="V33" s="100"/>
    </row>
    <row r="34" spans="1:22" s="103" customFormat="1" ht="29.25" customHeight="1" x14ac:dyDescent="0.15">
      <c r="A34" s="94" t="s">
        <v>463</v>
      </c>
      <c r="B34" s="105" t="s">
        <v>464</v>
      </c>
      <c r="C34" s="95" t="s">
        <v>435</v>
      </c>
      <c r="D34" s="112">
        <f>E34+F34</f>
        <v>95000</v>
      </c>
      <c r="E34" s="110">
        <v>95000</v>
      </c>
      <c r="F34" s="112">
        <v>0</v>
      </c>
      <c r="G34" s="112">
        <f>H34+I34</f>
        <v>23957.245999999999</v>
      </c>
      <c r="H34" s="112">
        <v>23957.245999999999</v>
      </c>
      <c r="I34" s="112">
        <v>0</v>
      </c>
      <c r="J34" s="112">
        <f>K34+L34</f>
        <v>23957.245999999999</v>
      </c>
      <c r="K34" s="112">
        <v>23957.245999999999</v>
      </c>
      <c r="L34" s="112">
        <v>0</v>
      </c>
      <c r="M34" s="99"/>
      <c r="N34" s="99"/>
      <c r="O34" s="99"/>
      <c r="P34" s="99"/>
      <c r="Q34" s="99"/>
      <c r="R34" s="99"/>
      <c r="S34" s="99"/>
      <c r="T34" s="99"/>
      <c r="U34" s="99"/>
      <c r="V34" s="100"/>
    </row>
    <row r="35" spans="1:22" s="103" customFormat="1" ht="32.25" customHeight="1" x14ac:dyDescent="0.15">
      <c r="A35" s="94" t="s">
        <v>465</v>
      </c>
      <c r="B35" s="102" t="s">
        <v>466</v>
      </c>
      <c r="C35" s="95" t="s">
        <v>467</v>
      </c>
      <c r="D35" s="107">
        <f>E35+F35</f>
        <v>104241.568</v>
      </c>
      <c r="E35" s="107">
        <v>0</v>
      </c>
      <c r="F35" s="108">
        <v>104241.568</v>
      </c>
      <c r="G35" s="107">
        <f>H35+I35</f>
        <v>71336.596999999994</v>
      </c>
      <c r="H35" s="112">
        <v>0</v>
      </c>
      <c r="I35" s="108">
        <v>71336.596999999994</v>
      </c>
      <c r="J35" s="107">
        <f>K35+L35</f>
        <v>71336.596999999994</v>
      </c>
      <c r="K35" s="112">
        <v>0</v>
      </c>
      <c r="L35" s="108">
        <v>71336.596999999994</v>
      </c>
      <c r="M35" s="99"/>
      <c r="N35" s="99"/>
      <c r="O35" s="99"/>
      <c r="P35" s="99"/>
      <c r="Q35" s="99"/>
      <c r="R35" s="99"/>
      <c r="S35" s="99"/>
      <c r="T35" s="99"/>
      <c r="U35" s="99"/>
      <c r="V35" s="100"/>
    </row>
    <row r="36" spans="1:22" s="103" customFormat="1" ht="22.5" customHeight="1" x14ac:dyDescent="0.15">
      <c r="A36" s="94"/>
      <c r="B36" s="102" t="s">
        <v>120</v>
      </c>
      <c r="C36" s="95"/>
      <c r="D36" s="95"/>
      <c r="E36" s="95"/>
      <c r="F36" s="95"/>
      <c r="G36" s="106"/>
      <c r="H36" s="106"/>
      <c r="I36" s="106"/>
      <c r="J36" s="106"/>
      <c r="K36" s="106"/>
      <c r="L36" s="106"/>
      <c r="M36" s="99"/>
      <c r="N36" s="99"/>
      <c r="O36" s="99"/>
      <c r="P36" s="99"/>
      <c r="Q36" s="99"/>
      <c r="R36" s="99"/>
      <c r="S36" s="99"/>
      <c r="T36" s="99"/>
      <c r="U36" s="99"/>
      <c r="V36" s="100"/>
    </row>
    <row r="37" spans="1:22" s="103" customFormat="1" ht="30" customHeight="1" x14ac:dyDescent="0.15">
      <c r="A37" s="94" t="s">
        <v>468</v>
      </c>
      <c r="B37" s="105" t="s">
        <v>469</v>
      </c>
      <c r="C37" s="95" t="s">
        <v>435</v>
      </c>
      <c r="D37" s="95">
        <v>9241.5679999999993</v>
      </c>
      <c r="E37" s="106">
        <f t="shared" ref="E37" si="10">E38</f>
        <v>0</v>
      </c>
      <c r="F37" s="106">
        <v>9241.5679999999993</v>
      </c>
      <c r="G37" s="104">
        <f>G35</f>
        <v>71336.596999999994</v>
      </c>
      <c r="H37" s="104">
        <f t="shared" ref="H37:I37" si="11">H35</f>
        <v>0</v>
      </c>
      <c r="I37" s="104">
        <f t="shared" si="11"/>
        <v>71336.596999999994</v>
      </c>
      <c r="J37" s="104">
        <f>J35</f>
        <v>71336.596999999994</v>
      </c>
      <c r="K37" s="104">
        <f t="shared" ref="K37:L37" si="12">K35</f>
        <v>0</v>
      </c>
      <c r="L37" s="104">
        <f t="shared" si="12"/>
        <v>71336.596999999994</v>
      </c>
      <c r="M37" s="99"/>
      <c r="N37" s="99"/>
      <c r="O37" s="99"/>
      <c r="P37" s="99"/>
      <c r="Q37" s="99"/>
      <c r="R37" s="99"/>
      <c r="S37" s="99"/>
      <c r="T37" s="99"/>
      <c r="U37" s="99"/>
      <c r="V37" s="100"/>
    </row>
    <row r="38" spans="1:22" s="103" customFormat="1" ht="30" customHeight="1" x14ac:dyDescent="0.15">
      <c r="A38" s="113" t="s">
        <v>470</v>
      </c>
      <c r="B38" s="114" t="s">
        <v>471</v>
      </c>
      <c r="C38" s="115" t="s">
        <v>435</v>
      </c>
      <c r="D38" s="115">
        <v>95000</v>
      </c>
      <c r="E38" s="115">
        <v>0</v>
      </c>
      <c r="F38" s="115">
        <v>95000</v>
      </c>
      <c r="G38" s="115">
        <v>0</v>
      </c>
      <c r="H38" s="115">
        <v>0</v>
      </c>
      <c r="I38" s="115">
        <v>0</v>
      </c>
      <c r="J38" s="115">
        <v>0</v>
      </c>
      <c r="K38" s="115">
        <v>0</v>
      </c>
      <c r="L38" s="115">
        <v>0</v>
      </c>
      <c r="M38" s="116"/>
      <c r="N38" s="116"/>
      <c r="O38" s="116"/>
      <c r="P38" s="116"/>
      <c r="Q38" s="116"/>
      <c r="R38" s="116"/>
      <c r="S38" s="116"/>
      <c r="T38" s="116"/>
      <c r="U38" s="116"/>
      <c r="V38" s="117"/>
    </row>
    <row r="39" spans="1:22" s="103" customFormat="1" ht="18.75" customHeight="1" x14ac:dyDescent="0.15">
      <c r="A39" s="118"/>
      <c r="B39" s="119"/>
      <c r="C39" s="118"/>
      <c r="D39" s="118"/>
      <c r="E39" s="118"/>
      <c r="F39" s="118"/>
      <c r="G39" s="118"/>
      <c r="H39" s="118"/>
      <c r="I39" s="118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1"/>
    </row>
    <row r="40" spans="1:22" x14ac:dyDescent="0.25">
      <c r="A40" s="122"/>
      <c r="B40" s="123"/>
      <c r="C40" s="122"/>
      <c r="D40" s="122"/>
      <c r="E40" s="122"/>
      <c r="F40" s="122"/>
      <c r="G40" s="122"/>
      <c r="H40" s="122"/>
      <c r="I40" s="122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5"/>
    </row>
    <row r="41" spans="1:22" x14ac:dyDescent="0.25">
      <c r="A41" s="122"/>
      <c r="B41" s="123"/>
      <c r="C41" s="122"/>
      <c r="D41" s="122"/>
      <c r="E41" s="122"/>
      <c r="F41" s="122"/>
      <c r="G41" s="122"/>
      <c r="H41" s="122"/>
      <c r="I41" s="122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5"/>
    </row>
    <row r="42" spans="1:22" x14ac:dyDescent="0.25">
      <c r="A42" s="122"/>
      <c r="B42" s="123"/>
      <c r="C42" s="122"/>
      <c r="D42" s="122"/>
      <c r="E42" s="122"/>
      <c r="F42" s="122"/>
      <c r="G42" s="122"/>
      <c r="H42" s="122"/>
      <c r="I42" s="122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5"/>
    </row>
  </sheetData>
  <mergeCells count="24">
    <mergeCell ref="S7:S8"/>
    <mergeCell ref="T7:U7"/>
    <mergeCell ref="V7:V8"/>
    <mergeCell ref="K7:L7"/>
    <mergeCell ref="M7:M8"/>
    <mergeCell ref="N7:O7"/>
    <mergeCell ref="P7:P8"/>
    <mergeCell ref="Q7:R7"/>
    <mergeCell ref="R2:V2"/>
    <mergeCell ref="A4:V4"/>
    <mergeCell ref="A6:A8"/>
    <mergeCell ref="B6:B8"/>
    <mergeCell ref="C6:C8"/>
    <mergeCell ref="D6:F6"/>
    <mergeCell ref="G6:I6"/>
    <mergeCell ref="J6:L6"/>
    <mergeCell ref="M6:O6"/>
    <mergeCell ref="P6:R6"/>
    <mergeCell ref="S6:U6"/>
    <mergeCell ref="D7:D8"/>
    <mergeCell ref="E7:F7"/>
    <mergeCell ref="G7:G8"/>
    <mergeCell ref="H7:I7"/>
    <mergeCell ref="J7:J8"/>
  </mergeCells>
  <pageMargins left="9.375E-2" right="0.11458333333333333" top="0.14374999999999999" bottom="5.6250000000000001E-2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6"/>
  <sheetViews>
    <sheetView tabSelected="1" topLeftCell="B1" zoomScale="80" zoomScaleNormal="80" workbookViewId="0">
      <pane xSplit="8" ySplit="8" topLeftCell="J9" activePane="bottomRight" state="frozen"/>
      <selection activeCell="B1" sqref="B1"/>
      <selection pane="topRight" activeCell="J1" sqref="J1"/>
      <selection pane="bottomLeft" activeCell="B9" sqref="B9"/>
      <selection pane="bottomRight" activeCell="E9" sqref="E9"/>
    </sheetView>
  </sheetViews>
  <sheetFormatPr defaultColWidth="9.140625" defaultRowHeight="15" x14ac:dyDescent="0.25"/>
  <cols>
    <col min="1" max="1" width="6.28515625" style="126" customWidth="1"/>
    <col min="2" max="2" width="4.7109375" style="126" customWidth="1"/>
    <col min="3" max="3" width="3.140625" style="126" customWidth="1"/>
    <col min="4" max="4" width="2.5703125" style="126" customWidth="1"/>
    <col min="5" max="5" width="40.7109375" style="126" customWidth="1"/>
    <col min="6" max="6" width="8.140625" style="126" customWidth="1"/>
    <col min="7" max="7" width="13.28515625" style="126" customWidth="1"/>
    <col min="8" max="8" width="15.42578125" style="126" customWidth="1"/>
    <col min="9" max="11" width="13" style="126" customWidth="1"/>
    <col min="12" max="12" width="13.5703125" style="126" customWidth="1"/>
    <col min="13" max="13" width="13.28515625" style="126" customWidth="1"/>
    <col min="14" max="14" width="13.5703125" style="126" customWidth="1"/>
    <col min="15" max="15" width="12.5703125" style="126" customWidth="1"/>
    <col min="16" max="16" width="12.28515625" style="126" customWidth="1"/>
    <col min="17" max="17" width="12.140625" style="126" customWidth="1"/>
    <col min="18" max="18" width="15" style="126" customWidth="1"/>
    <col min="19" max="19" width="14.28515625" style="126" customWidth="1"/>
    <col min="20" max="20" width="13" style="126" customWidth="1"/>
    <col min="21" max="21" width="12.140625" style="126" customWidth="1"/>
    <col min="22" max="22" width="15.140625" style="126" customWidth="1"/>
    <col min="23" max="23" width="13" style="126" customWidth="1"/>
    <col min="24" max="24" width="12.5703125" style="126" customWidth="1"/>
    <col min="25" max="16384" width="9.140625" style="126"/>
  </cols>
  <sheetData>
    <row r="1" spans="1:24" s="128" customFormat="1" x14ac:dyDescent="0.25">
      <c r="A1" s="127" t="s">
        <v>480</v>
      </c>
      <c r="D1" s="129"/>
      <c r="E1" s="130"/>
      <c r="G1" s="130"/>
      <c r="H1" s="130"/>
      <c r="J1" s="130"/>
      <c r="K1" s="130"/>
      <c r="M1" s="130"/>
      <c r="N1" s="130"/>
      <c r="S1" s="130"/>
      <c r="T1" s="130"/>
      <c r="V1" s="130"/>
      <c r="W1" s="130"/>
    </row>
    <row r="2" spans="1:24" s="128" customFormat="1" ht="16.5" customHeight="1" x14ac:dyDescent="0.25">
      <c r="A2" s="127" t="s">
        <v>481</v>
      </c>
      <c r="B2" s="154"/>
      <c r="C2" s="154"/>
      <c r="D2" s="155"/>
      <c r="E2" s="156"/>
      <c r="F2" s="154"/>
      <c r="G2" s="156"/>
      <c r="H2" s="156"/>
      <c r="I2" s="154"/>
      <c r="J2" s="156"/>
      <c r="K2" s="156"/>
      <c r="L2" s="154"/>
      <c r="M2" s="156"/>
      <c r="N2" s="156"/>
      <c r="O2" s="154"/>
      <c r="P2" s="154"/>
      <c r="Q2" s="154"/>
      <c r="R2" s="154"/>
      <c r="S2" s="156"/>
      <c r="T2" s="156"/>
      <c r="U2" s="154"/>
      <c r="V2" s="156"/>
      <c r="W2" s="156"/>
      <c r="X2" s="154"/>
    </row>
    <row r="3" spans="1:24" s="128" customFormat="1" ht="21.75" customHeight="1" x14ac:dyDescent="0.25">
      <c r="A3" s="131" t="s">
        <v>482</v>
      </c>
      <c r="B3" s="154"/>
      <c r="C3" s="154"/>
      <c r="D3" s="155"/>
      <c r="E3" s="156"/>
      <c r="F3" s="154"/>
      <c r="G3" s="156"/>
      <c r="H3" s="156"/>
      <c r="I3" s="154"/>
      <c r="J3" s="156"/>
      <c r="K3" s="156"/>
      <c r="L3" s="154"/>
      <c r="M3" s="156"/>
      <c r="N3" s="156"/>
      <c r="O3" s="154"/>
      <c r="P3" s="154"/>
      <c r="Q3" s="154"/>
      <c r="R3" s="154"/>
      <c r="S3" s="156"/>
      <c r="T3" s="156"/>
      <c r="U3" s="154"/>
      <c r="V3" s="156"/>
      <c r="W3" s="156"/>
      <c r="X3" s="154"/>
    </row>
    <row r="4" spans="1:24" s="132" customFormat="1" ht="39" customHeight="1" x14ac:dyDescent="0.25">
      <c r="A4" s="209" t="s">
        <v>2</v>
      </c>
      <c r="B4" s="209" t="s">
        <v>117</v>
      </c>
      <c r="C4" s="209" t="s">
        <v>118</v>
      </c>
      <c r="D4" s="214" t="s">
        <v>119</v>
      </c>
      <c r="E4" s="208" t="s">
        <v>268</v>
      </c>
      <c r="F4" s="209" t="s">
        <v>4</v>
      </c>
      <c r="G4" s="210" t="s">
        <v>483</v>
      </c>
      <c r="H4" s="211"/>
      <c r="I4" s="212"/>
      <c r="J4" s="210" t="s">
        <v>484</v>
      </c>
      <c r="K4" s="211"/>
      <c r="L4" s="212"/>
      <c r="M4" s="210" t="s">
        <v>485</v>
      </c>
      <c r="N4" s="211"/>
      <c r="O4" s="212"/>
      <c r="P4" s="215" t="s">
        <v>416</v>
      </c>
      <c r="Q4" s="215"/>
      <c r="R4" s="215"/>
      <c r="S4" s="209" t="s">
        <v>486</v>
      </c>
      <c r="T4" s="209"/>
      <c r="U4" s="209"/>
      <c r="V4" s="209" t="s">
        <v>487</v>
      </c>
      <c r="W4" s="209"/>
      <c r="X4" s="209"/>
    </row>
    <row r="5" spans="1:24" s="132" customFormat="1" ht="23.25" customHeight="1" x14ac:dyDescent="0.25">
      <c r="A5" s="209"/>
      <c r="B5" s="209"/>
      <c r="C5" s="209"/>
      <c r="D5" s="214"/>
      <c r="E5" s="208"/>
      <c r="F5" s="209"/>
      <c r="G5" s="213" t="s">
        <v>5</v>
      </c>
      <c r="H5" s="209" t="s">
        <v>6</v>
      </c>
      <c r="I5" s="209"/>
      <c r="J5" s="213" t="s">
        <v>5</v>
      </c>
      <c r="K5" s="209" t="s">
        <v>6</v>
      </c>
      <c r="L5" s="209"/>
      <c r="M5" s="213" t="s">
        <v>5</v>
      </c>
      <c r="N5" s="209" t="s">
        <v>6</v>
      </c>
      <c r="O5" s="209"/>
      <c r="P5" s="209" t="s">
        <v>417</v>
      </c>
      <c r="Q5" s="211" t="s">
        <v>418</v>
      </c>
      <c r="R5" s="212"/>
      <c r="S5" s="213" t="s">
        <v>5</v>
      </c>
      <c r="T5" s="209" t="s">
        <v>6</v>
      </c>
      <c r="U5" s="209"/>
      <c r="V5" s="213" t="s">
        <v>5</v>
      </c>
      <c r="W5" s="209" t="s">
        <v>6</v>
      </c>
      <c r="X5" s="209"/>
    </row>
    <row r="6" spans="1:24" s="132" customFormat="1" ht="27.75" customHeight="1" x14ac:dyDescent="0.25">
      <c r="A6" s="209"/>
      <c r="B6" s="209"/>
      <c r="C6" s="209"/>
      <c r="D6" s="214"/>
      <c r="E6" s="208"/>
      <c r="F6" s="209"/>
      <c r="G6" s="213"/>
      <c r="H6" s="133" t="s">
        <v>7</v>
      </c>
      <c r="I6" s="134" t="s">
        <v>8</v>
      </c>
      <c r="J6" s="213"/>
      <c r="K6" s="133" t="s">
        <v>7</v>
      </c>
      <c r="L6" s="134" t="s">
        <v>8</v>
      </c>
      <c r="M6" s="213"/>
      <c r="N6" s="133" t="s">
        <v>7</v>
      </c>
      <c r="O6" s="134" t="s">
        <v>8</v>
      </c>
      <c r="P6" s="209"/>
      <c r="Q6" s="135" t="s">
        <v>7</v>
      </c>
      <c r="R6" s="134" t="s">
        <v>8</v>
      </c>
      <c r="S6" s="213"/>
      <c r="T6" s="133" t="s">
        <v>7</v>
      </c>
      <c r="U6" s="134" t="s">
        <v>8</v>
      </c>
      <c r="V6" s="213"/>
      <c r="W6" s="133" t="s">
        <v>7</v>
      </c>
      <c r="X6" s="134" t="s">
        <v>8</v>
      </c>
    </row>
    <row r="7" spans="1:24" s="132" customFormat="1" x14ac:dyDescent="0.25">
      <c r="A7" s="136">
        <v>1</v>
      </c>
      <c r="B7" s="136">
        <v>2</v>
      </c>
      <c r="C7" s="136">
        <v>3</v>
      </c>
      <c r="D7" s="137">
        <v>4</v>
      </c>
      <c r="E7" s="136">
        <v>5</v>
      </c>
      <c r="F7" s="136">
        <v>6</v>
      </c>
      <c r="G7" s="138" t="s">
        <v>269</v>
      </c>
      <c r="H7" s="138" t="s">
        <v>270</v>
      </c>
      <c r="I7" s="136" t="s">
        <v>271</v>
      </c>
      <c r="J7" s="138" t="s">
        <v>269</v>
      </c>
      <c r="K7" s="138" t="s">
        <v>270</v>
      </c>
      <c r="L7" s="136" t="s">
        <v>271</v>
      </c>
      <c r="M7" s="138" t="s">
        <v>269</v>
      </c>
      <c r="N7" s="138" t="s">
        <v>270</v>
      </c>
      <c r="O7" s="136" t="s">
        <v>271</v>
      </c>
      <c r="P7" s="139">
        <v>13</v>
      </c>
      <c r="Q7" s="139">
        <v>14</v>
      </c>
      <c r="R7" s="139">
        <v>15</v>
      </c>
      <c r="S7" s="138" t="s">
        <v>269</v>
      </c>
      <c r="T7" s="138" t="s">
        <v>270</v>
      </c>
      <c r="U7" s="136" t="s">
        <v>271</v>
      </c>
      <c r="V7" s="138" t="s">
        <v>269</v>
      </c>
      <c r="W7" s="138" t="s">
        <v>270</v>
      </c>
      <c r="X7" s="136" t="s">
        <v>271</v>
      </c>
    </row>
    <row r="8" spans="1:24" s="132" customFormat="1" ht="21.75" customHeight="1" x14ac:dyDescent="0.25">
      <c r="A8" s="136"/>
      <c r="B8" s="136"/>
      <c r="C8" s="136"/>
      <c r="D8" s="137"/>
      <c r="E8" s="133" t="s">
        <v>272</v>
      </c>
      <c r="F8" s="134"/>
      <c r="G8" s="140">
        <f>G9+G75+G96+G103+G226+G286+G355+G437+G505+G558</f>
        <v>1603930.3370000003</v>
      </c>
      <c r="H8" s="140">
        <f t="shared" ref="H8:I8" si="0">H9+H75+H96+H103+H226+H286+H355+H437+H505+H558</f>
        <v>1341353.1979999999</v>
      </c>
      <c r="I8" s="140">
        <f t="shared" si="0"/>
        <v>262577.13899999997</v>
      </c>
      <c r="J8" s="140">
        <f>J9+J75+J96+J103+J226+J286+J355+J437+J505+J558</f>
        <v>1769083.2889999999</v>
      </c>
      <c r="K8" s="140">
        <f t="shared" ref="K8" si="1">K9+K75+K96+K103+K226+K286+K355+K437+K505+K558</f>
        <v>1512234.3289999999</v>
      </c>
      <c r="L8" s="140">
        <f>L9+L75+L96+L103+L226+L286+L355+L437+L505+L558</f>
        <v>256848.96000000002</v>
      </c>
      <c r="M8" s="140">
        <f>M9+M75+M96+M103+M226+M286+M355+M437+M505+M558</f>
        <v>1993606.125</v>
      </c>
      <c r="N8" s="140">
        <f>N9+N75+N96+N103+N226+N286+N355+N437+N505+N558</f>
        <v>1493606.125</v>
      </c>
      <c r="O8" s="140">
        <f>O9+O75+O96+O103+O226+O286+O355+O437+O505+O558</f>
        <v>500000</v>
      </c>
      <c r="P8" s="140">
        <f>P9+P75+P96+P103+P226+P286+P355+P437+P505+P558</f>
        <v>170758.28700000007</v>
      </c>
      <c r="Q8" s="140">
        <f t="shared" ref="Q8:R8" si="2">Q9+Q75+Q96+Q103+Q226+Q286+Q355+Q437+Q505+Q558</f>
        <v>-72392.752999999924</v>
      </c>
      <c r="R8" s="140">
        <f t="shared" si="2"/>
        <v>243151.04</v>
      </c>
      <c r="S8" s="140">
        <f>S9+S75+S96+S103+S226+S286+S355+S437+S505+S558</f>
        <v>2201606.125</v>
      </c>
      <c r="T8" s="140">
        <f t="shared" ref="T8:U8" si="3">T9+T75+T96+T103+T226+T286+T355+T437+T505+T558</f>
        <v>1493606.125</v>
      </c>
      <c r="U8" s="140">
        <f t="shared" si="3"/>
        <v>708000</v>
      </c>
      <c r="V8" s="140">
        <f>V9+V75+V96+V103+V226+V286+V355+V437+V505+V558</f>
        <v>2292606.125</v>
      </c>
      <c r="W8" s="140">
        <f t="shared" ref="W8" si="4">W9+W75+W96+W103+W226+W286+W355+W437+W505+W558</f>
        <v>1493606.125</v>
      </c>
      <c r="X8" s="140">
        <f t="shared" ref="X8" si="5">X9+X75+X96+X103+X226+X286+X355+X437+X505+X558</f>
        <v>799000</v>
      </c>
    </row>
    <row r="9" spans="1:24" s="132" customFormat="1" ht="21.75" customHeight="1" x14ac:dyDescent="0.25">
      <c r="A9" s="136">
        <v>2100</v>
      </c>
      <c r="B9" s="136">
        <v>1</v>
      </c>
      <c r="C9" s="136">
        <v>0</v>
      </c>
      <c r="D9" s="137">
        <v>0</v>
      </c>
      <c r="E9" s="133" t="s">
        <v>273</v>
      </c>
      <c r="F9" s="134"/>
      <c r="G9" s="140">
        <f>G11+G45+G60</f>
        <v>445252.68100000004</v>
      </c>
      <c r="H9" s="140">
        <f t="shared" ref="H9:I9" si="6">H11+H45+H60</f>
        <v>415117.81400000001</v>
      </c>
      <c r="I9" s="140">
        <f t="shared" si="6"/>
        <v>30134.867000000002</v>
      </c>
      <c r="J9" s="140">
        <f>J11+J45+J60</f>
        <v>475913.8</v>
      </c>
      <c r="K9" s="140">
        <f t="shared" ref="K9:L9" si="7">K11+K45+K60</f>
        <v>437865.8</v>
      </c>
      <c r="L9" s="140">
        <f t="shared" si="7"/>
        <v>38048</v>
      </c>
      <c r="M9" s="140">
        <f>M11+M45+M60</f>
        <v>471662.5</v>
      </c>
      <c r="N9" s="140">
        <f t="shared" ref="N9:O9" si="8">N11+N45+N60</f>
        <v>449662.5</v>
      </c>
      <c r="O9" s="140">
        <f t="shared" si="8"/>
        <v>22000</v>
      </c>
      <c r="P9" s="140">
        <f>P11+P45+P60</f>
        <v>-4251.2999999999884</v>
      </c>
      <c r="Q9" s="140">
        <f t="shared" ref="Q9:R9" si="9">Q11+Q45+Q60</f>
        <v>11796.699999999997</v>
      </c>
      <c r="R9" s="140">
        <f t="shared" si="9"/>
        <v>-16048</v>
      </c>
      <c r="S9" s="140">
        <f>S11+S45+S60</f>
        <v>489662.5</v>
      </c>
      <c r="T9" s="140">
        <f t="shared" ref="T9:U9" si="10">T11+T45+T60</f>
        <v>449662.5</v>
      </c>
      <c r="U9" s="140">
        <f t="shared" si="10"/>
        <v>40000</v>
      </c>
      <c r="V9" s="140">
        <f>V11+V45+V60</f>
        <v>489662.5</v>
      </c>
      <c r="W9" s="140">
        <f t="shared" ref="W9:X9" si="11">W11+W45+W60</f>
        <v>449662.5</v>
      </c>
      <c r="X9" s="140">
        <f t="shared" si="11"/>
        <v>40000</v>
      </c>
    </row>
    <row r="10" spans="1:24" s="132" customFormat="1" x14ac:dyDescent="0.25">
      <c r="A10" s="136"/>
      <c r="B10" s="136"/>
      <c r="C10" s="136"/>
      <c r="D10" s="137"/>
      <c r="E10" s="141" t="s">
        <v>6</v>
      </c>
      <c r="F10" s="136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</row>
    <row r="11" spans="1:24" s="132" customFormat="1" ht="85.5" x14ac:dyDescent="0.25">
      <c r="A11" s="136">
        <v>2110</v>
      </c>
      <c r="B11" s="136">
        <v>1</v>
      </c>
      <c r="C11" s="136">
        <v>1</v>
      </c>
      <c r="D11" s="137">
        <v>0</v>
      </c>
      <c r="E11" s="143" t="s">
        <v>274</v>
      </c>
      <c r="F11" s="144"/>
      <c r="G11" s="140">
        <f>G13</f>
        <v>308648.08400000003</v>
      </c>
      <c r="H11" s="140">
        <f t="shared" ref="H11:I11" si="12">H13</f>
        <v>305213.18400000001</v>
      </c>
      <c r="I11" s="140">
        <f t="shared" si="12"/>
        <v>3434.9</v>
      </c>
      <c r="J11" s="140">
        <f>J13</f>
        <v>329548</v>
      </c>
      <c r="K11" s="140">
        <f t="shared" ref="K11:L11" si="13">K13</f>
        <v>316650</v>
      </c>
      <c r="L11" s="140">
        <f t="shared" si="13"/>
        <v>12898</v>
      </c>
      <c r="M11" s="140">
        <f>M13</f>
        <v>315253</v>
      </c>
      <c r="N11" s="140">
        <f t="shared" ref="N11:O11" si="14">N13</f>
        <v>315253</v>
      </c>
      <c r="O11" s="140">
        <f t="shared" si="14"/>
        <v>0</v>
      </c>
      <c r="P11" s="140">
        <f>P13</f>
        <v>-14295</v>
      </c>
      <c r="Q11" s="140">
        <f t="shared" ref="Q11:R11" si="15">Q13</f>
        <v>-1397</v>
      </c>
      <c r="R11" s="140">
        <f t="shared" si="15"/>
        <v>-12898</v>
      </c>
      <c r="S11" s="140">
        <f>S13</f>
        <v>315253</v>
      </c>
      <c r="T11" s="140">
        <f t="shared" ref="T11:U11" si="16">T13</f>
        <v>315253</v>
      </c>
      <c r="U11" s="140">
        <f t="shared" si="16"/>
        <v>0</v>
      </c>
      <c r="V11" s="140">
        <f>V13</f>
        <v>315253</v>
      </c>
      <c r="W11" s="140">
        <f t="shared" ref="W11:X11" si="17">W13</f>
        <v>315253</v>
      </c>
      <c r="X11" s="140">
        <f t="shared" si="17"/>
        <v>0</v>
      </c>
    </row>
    <row r="12" spans="1:24" s="132" customFormat="1" x14ac:dyDescent="0.25">
      <c r="A12" s="136"/>
      <c r="B12" s="136"/>
      <c r="C12" s="136"/>
      <c r="D12" s="137"/>
      <c r="E12" s="141" t="s">
        <v>120</v>
      </c>
      <c r="F12" s="136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</row>
    <row r="13" spans="1:24" s="132" customFormat="1" ht="42.75" x14ac:dyDescent="0.25">
      <c r="A13" s="136">
        <v>2111</v>
      </c>
      <c r="B13" s="136">
        <v>1</v>
      </c>
      <c r="C13" s="136">
        <v>1</v>
      </c>
      <c r="D13" s="137">
        <v>1</v>
      </c>
      <c r="E13" s="141" t="s">
        <v>121</v>
      </c>
      <c r="F13" s="136"/>
      <c r="G13" s="142">
        <f t="shared" ref="G13:P13" si="18">G16+G17+G18+G19+G20+G21+G22+G24+G25+G26+G27+G28+G29+G31+G32+G33+G34+G30+G36+G23</f>
        <v>308648.08400000003</v>
      </c>
      <c r="H13" s="142">
        <f t="shared" si="18"/>
        <v>305213.18400000001</v>
      </c>
      <c r="I13" s="142">
        <f t="shared" si="18"/>
        <v>3434.9</v>
      </c>
      <c r="J13" s="142">
        <f t="shared" si="18"/>
        <v>329548</v>
      </c>
      <c r="K13" s="142">
        <f t="shared" si="18"/>
        <v>316650</v>
      </c>
      <c r="L13" s="142">
        <f t="shared" si="18"/>
        <v>12898</v>
      </c>
      <c r="M13" s="142">
        <f t="shared" si="18"/>
        <v>315253</v>
      </c>
      <c r="N13" s="142">
        <f t="shared" si="18"/>
        <v>315253</v>
      </c>
      <c r="O13" s="142">
        <f t="shared" si="18"/>
        <v>0</v>
      </c>
      <c r="P13" s="142">
        <f t="shared" si="18"/>
        <v>-14295</v>
      </c>
      <c r="Q13" s="142">
        <f t="shared" ref="Q13:X13" si="19">Q16+Q17+Q18+Q19+Q20+Q21+Q22+Q24+Q25+Q26+Q27+Q28+Q29+Q31+Q32+Q33+Q34+Q30+Q36+Q23</f>
        <v>-1397</v>
      </c>
      <c r="R13" s="142">
        <f t="shared" si="19"/>
        <v>-12898</v>
      </c>
      <c r="S13" s="142">
        <f t="shared" si="19"/>
        <v>315253</v>
      </c>
      <c r="T13" s="142">
        <f t="shared" si="19"/>
        <v>315253</v>
      </c>
      <c r="U13" s="142">
        <f t="shared" si="19"/>
        <v>0</v>
      </c>
      <c r="V13" s="142">
        <f t="shared" si="19"/>
        <v>315253</v>
      </c>
      <c r="W13" s="142">
        <f t="shared" si="19"/>
        <v>315253</v>
      </c>
      <c r="X13" s="142">
        <f t="shared" si="19"/>
        <v>0</v>
      </c>
    </row>
    <row r="14" spans="1:24" s="132" customFormat="1" x14ac:dyDescent="0.25">
      <c r="A14" s="136"/>
      <c r="B14" s="136"/>
      <c r="C14" s="136"/>
      <c r="D14" s="137"/>
      <c r="E14" s="141" t="s">
        <v>6</v>
      </c>
      <c r="F14" s="136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</row>
    <row r="15" spans="1:24" s="132" customFormat="1" ht="28.5" x14ac:dyDescent="0.25">
      <c r="A15" s="136"/>
      <c r="B15" s="136"/>
      <c r="C15" s="136"/>
      <c r="D15" s="137"/>
      <c r="E15" s="143" t="s">
        <v>275</v>
      </c>
      <c r="F15" s="145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</row>
    <row r="16" spans="1:24" s="132" customFormat="1" ht="28.5" x14ac:dyDescent="0.25">
      <c r="A16" s="136"/>
      <c r="B16" s="136"/>
      <c r="C16" s="136"/>
      <c r="D16" s="137"/>
      <c r="E16" s="141" t="s">
        <v>192</v>
      </c>
      <c r="F16" s="136" t="s">
        <v>193</v>
      </c>
      <c r="G16" s="142">
        <f>H16</f>
        <v>211444.89199999999</v>
      </c>
      <c r="H16" s="142">
        <v>211444.89199999999</v>
      </c>
      <c r="I16" s="142"/>
      <c r="J16" s="142">
        <f>K16</f>
        <v>241218.2</v>
      </c>
      <c r="K16" s="142">
        <v>241218.2</v>
      </c>
      <c r="L16" s="142"/>
      <c r="M16" s="142">
        <f>N16</f>
        <v>245750.2</v>
      </c>
      <c r="N16" s="142">
        <v>245750.2</v>
      </c>
      <c r="O16" s="142"/>
      <c r="P16" s="142">
        <f>M16-J16</f>
        <v>4532</v>
      </c>
      <c r="Q16" s="142">
        <f t="shared" ref="Q16:R16" si="20">N16-K16</f>
        <v>4532</v>
      </c>
      <c r="R16" s="142">
        <f t="shared" si="20"/>
        <v>0</v>
      </c>
      <c r="S16" s="142">
        <f>T16</f>
        <v>245750.2</v>
      </c>
      <c r="T16" s="142">
        <v>245750.2</v>
      </c>
      <c r="U16" s="142"/>
      <c r="V16" s="142">
        <f>W16</f>
        <v>245750.2</v>
      </c>
      <c r="W16" s="142">
        <v>245750.2</v>
      </c>
      <c r="X16" s="142"/>
    </row>
    <row r="17" spans="1:24" s="132" customFormat="1" ht="42.75" x14ac:dyDescent="0.25">
      <c r="A17" s="136"/>
      <c r="B17" s="136"/>
      <c r="C17" s="136"/>
      <c r="D17" s="137"/>
      <c r="E17" s="141" t="s">
        <v>194</v>
      </c>
      <c r="F17" s="136" t="s">
        <v>195</v>
      </c>
      <c r="G17" s="142">
        <f>H17+I17</f>
        <v>51860</v>
      </c>
      <c r="H17" s="142">
        <v>51860</v>
      </c>
      <c r="I17" s="142"/>
      <c r="J17" s="142">
        <f>K17+L17</f>
        <v>33000</v>
      </c>
      <c r="K17" s="142">
        <v>33000</v>
      </c>
      <c r="L17" s="142"/>
      <c r="M17" s="142">
        <f>N17+O17</f>
        <v>25000</v>
      </c>
      <c r="N17" s="142">
        <v>25000</v>
      </c>
      <c r="O17" s="142"/>
      <c r="P17" s="142">
        <f t="shared" ref="P17:P34" si="21">M17-J17</f>
        <v>-8000</v>
      </c>
      <c r="Q17" s="142">
        <f t="shared" ref="Q17:R31" si="22">N17-K17</f>
        <v>-8000</v>
      </c>
      <c r="R17" s="142">
        <f t="shared" si="22"/>
        <v>0</v>
      </c>
      <c r="S17" s="142">
        <f>T17+U17</f>
        <v>25000</v>
      </c>
      <c r="T17" s="142">
        <v>25000</v>
      </c>
      <c r="U17" s="142"/>
      <c r="V17" s="142">
        <f>W17+X17</f>
        <v>25000</v>
      </c>
      <c r="W17" s="142">
        <v>25000</v>
      </c>
      <c r="X17" s="142"/>
    </row>
    <row r="18" spans="1:24" s="132" customFormat="1" x14ac:dyDescent="0.25">
      <c r="A18" s="136"/>
      <c r="B18" s="136"/>
      <c r="C18" s="136"/>
      <c r="D18" s="137"/>
      <c r="E18" s="141" t="s">
        <v>196</v>
      </c>
      <c r="F18" s="136" t="s">
        <v>197</v>
      </c>
      <c r="G18" s="142">
        <f t="shared" ref="G18:G44" si="23">H18+I18</f>
        <v>22036.55</v>
      </c>
      <c r="H18" s="142">
        <v>22036.55</v>
      </c>
      <c r="I18" s="142"/>
      <c r="J18" s="142">
        <f t="shared" ref="J18:J44" si="24">K18+L18</f>
        <v>20720</v>
      </c>
      <c r="K18" s="142">
        <v>20720</v>
      </c>
      <c r="L18" s="142"/>
      <c r="M18" s="142">
        <f t="shared" ref="M18:M44" si="25">N18+O18</f>
        <v>23100</v>
      </c>
      <c r="N18" s="142">
        <f>22100+1000</f>
        <v>23100</v>
      </c>
      <c r="O18" s="142"/>
      <c r="P18" s="142">
        <f t="shared" si="21"/>
        <v>2380</v>
      </c>
      <c r="Q18" s="142">
        <f t="shared" si="22"/>
        <v>2380</v>
      </c>
      <c r="R18" s="142">
        <f t="shared" si="22"/>
        <v>0</v>
      </c>
      <c r="S18" s="142">
        <f t="shared" ref="S18:S44" si="26">T18+U18</f>
        <v>23100</v>
      </c>
      <c r="T18" s="142">
        <f>22100+1000</f>
        <v>23100</v>
      </c>
      <c r="U18" s="142"/>
      <c r="V18" s="142">
        <f t="shared" ref="V18:V44" si="27">W18+X18</f>
        <v>23100</v>
      </c>
      <c r="W18" s="142">
        <f>22100+1000</f>
        <v>23100</v>
      </c>
      <c r="X18" s="142"/>
    </row>
    <row r="19" spans="1:24" s="132" customFormat="1" x14ac:dyDescent="0.25">
      <c r="A19" s="136"/>
      <c r="B19" s="136"/>
      <c r="C19" s="136"/>
      <c r="D19" s="137"/>
      <c r="E19" s="141" t="s">
        <v>198</v>
      </c>
      <c r="F19" s="136" t="s">
        <v>199</v>
      </c>
      <c r="G19" s="142">
        <f t="shared" si="23"/>
        <v>1188.3340000000001</v>
      </c>
      <c r="H19" s="142">
        <v>1188.3340000000001</v>
      </c>
      <c r="I19" s="142"/>
      <c r="J19" s="142">
        <f t="shared" si="24"/>
        <v>1503</v>
      </c>
      <c r="K19" s="142">
        <v>1503</v>
      </c>
      <c r="L19" s="142"/>
      <c r="M19" s="142">
        <f t="shared" si="25"/>
        <v>1320</v>
      </c>
      <c r="N19" s="142">
        <f>1200+120</f>
        <v>1320</v>
      </c>
      <c r="O19" s="142"/>
      <c r="P19" s="142">
        <f t="shared" si="21"/>
        <v>-183</v>
      </c>
      <c r="Q19" s="142">
        <f t="shared" si="22"/>
        <v>-183</v>
      </c>
      <c r="R19" s="142">
        <f t="shared" si="22"/>
        <v>0</v>
      </c>
      <c r="S19" s="142">
        <f t="shared" si="26"/>
        <v>1320</v>
      </c>
      <c r="T19" s="142">
        <f>1200+120</f>
        <v>1320</v>
      </c>
      <c r="U19" s="142"/>
      <c r="V19" s="142">
        <f t="shared" si="27"/>
        <v>1320</v>
      </c>
      <c r="W19" s="142">
        <f>1200+120</f>
        <v>1320</v>
      </c>
      <c r="X19" s="142"/>
    </row>
    <row r="20" spans="1:24" s="132" customFormat="1" x14ac:dyDescent="0.25">
      <c r="A20" s="136"/>
      <c r="B20" s="136"/>
      <c r="C20" s="136"/>
      <c r="D20" s="137"/>
      <c r="E20" s="141" t="s">
        <v>200</v>
      </c>
      <c r="F20" s="136" t="s">
        <v>201</v>
      </c>
      <c r="G20" s="142">
        <f t="shared" si="23"/>
        <v>1760.6769999999999</v>
      </c>
      <c r="H20" s="142">
        <v>1760.6769999999999</v>
      </c>
      <c r="I20" s="142"/>
      <c r="J20" s="142">
        <f t="shared" si="24"/>
        <v>1897</v>
      </c>
      <c r="K20" s="142">
        <v>1897</v>
      </c>
      <c r="L20" s="142"/>
      <c r="M20" s="142">
        <f t="shared" si="25"/>
        <v>2200</v>
      </c>
      <c r="N20" s="142">
        <f>1783+17+400</f>
        <v>2200</v>
      </c>
      <c r="O20" s="142"/>
      <c r="P20" s="142">
        <f t="shared" si="21"/>
        <v>303</v>
      </c>
      <c r="Q20" s="142">
        <f t="shared" si="22"/>
        <v>303</v>
      </c>
      <c r="R20" s="142">
        <f t="shared" si="22"/>
        <v>0</v>
      </c>
      <c r="S20" s="142">
        <f t="shared" si="26"/>
        <v>2200</v>
      </c>
      <c r="T20" s="142">
        <f>1783+17+400</f>
        <v>2200</v>
      </c>
      <c r="U20" s="142"/>
      <c r="V20" s="142">
        <f t="shared" si="27"/>
        <v>2200</v>
      </c>
      <c r="W20" s="142">
        <f>1783+17+400</f>
        <v>2200</v>
      </c>
      <c r="X20" s="142"/>
    </row>
    <row r="21" spans="1:24" s="132" customFormat="1" x14ac:dyDescent="0.25">
      <c r="A21" s="136"/>
      <c r="B21" s="136"/>
      <c r="C21" s="136"/>
      <c r="D21" s="137"/>
      <c r="E21" s="141" t="s">
        <v>202</v>
      </c>
      <c r="F21" s="136" t="s">
        <v>203</v>
      </c>
      <c r="G21" s="142">
        <f t="shared" si="23"/>
        <v>199</v>
      </c>
      <c r="H21" s="142">
        <v>199</v>
      </c>
      <c r="I21" s="142"/>
      <c r="J21" s="142">
        <f t="shared" si="24"/>
        <v>200</v>
      </c>
      <c r="K21" s="142">
        <v>200</v>
      </c>
      <c r="L21" s="142"/>
      <c r="M21" s="142">
        <f t="shared" si="25"/>
        <v>200</v>
      </c>
      <c r="N21" s="142">
        <v>200</v>
      </c>
      <c r="O21" s="142"/>
      <c r="P21" s="142">
        <f t="shared" si="21"/>
        <v>0</v>
      </c>
      <c r="Q21" s="142">
        <f t="shared" si="22"/>
        <v>0</v>
      </c>
      <c r="R21" s="142">
        <f t="shared" si="22"/>
        <v>0</v>
      </c>
      <c r="S21" s="142">
        <f t="shared" si="26"/>
        <v>200</v>
      </c>
      <c r="T21" s="142">
        <v>200</v>
      </c>
      <c r="U21" s="142"/>
      <c r="V21" s="142">
        <f t="shared" si="27"/>
        <v>200</v>
      </c>
      <c r="W21" s="142">
        <v>200</v>
      </c>
      <c r="X21" s="142"/>
    </row>
    <row r="22" spans="1:24" s="132" customFormat="1" x14ac:dyDescent="0.25">
      <c r="A22" s="136"/>
      <c r="B22" s="136"/>
      <c r="C22" s="136"/>
      <c r="D22" s="137"/>
      <c r="E22" s="141" t="s">
        <v>206</v>
      </c>
      <c r="F22" s="136" t="s">
        <v>207</v>
      </c>
      <c r="G22" s="142">
        <f t="shared" si="23"/>
        <v>262.2</v>
      </c>
      <c r="H22" s="142">
        <v>262.2</v>
      </c>
      <c r="I22" s="142"/>
      <c r="J22" s="142">
        <f t="shared" si="24"/>
        <v>500</v>
      </c>
      <c r="K22" s="142">
        <v>500</v>
      </c>
      <c r="L22" s="142"/>
      <c r="M22" s="142">
        <f t="shared" si="25"/>
        <v>500</v>
      </c>
      <c r="N22" s="142">
        <v>500</v>
      </c>
      <c r="O22" s="142"/>
      <c r="P22" s="142">
        <f t="shared" si="21"/>
        <v>0</v>
      </c>
      <c r="Q22" s="142">
        <f t="shared" si="22"/>
        <v>0</v>
      </c>
      <c r="R22" s="142">
        <f t="shared" si="22"/>
        <v>0</v>
      </c>
      <c r="S22" s="142">
        <f t="shared" si="26"/>
        <v>500</v>
      </c>
      <c r="T22" s="142">
        <v>500</v>
      </c>
      <c r="U22" s="142"/>
      <c r="V22" s="142">
        <f t="shared" si="27"/>
        <v>500</v>
      </c>
      <c r="W22" s="142">
        <v>500</v>
      </c>
      <c r="X22" s="142"/>
    </row>
    <row r="23" spans="1:24" s="132" customFormat="1" ht="12.75" customHeight="1" x14ac:dyDescent="0.25">
      <c r="A23" s="136"/>
      <c r="B23" s="136"/>
      <c r="C23" s="136"/>
      <c r="D23" s="137"/>
      <c r="E23" s="141" t="s">
        <v>402</v>
      </c>
      <c r="F23" s="136">
        <v>4232</v>
      </c>
      <c r="G23" s="142">
        <f t="shared" si="23"/>
        <v>0</v>
      </c>
      <c r="H23" s="142">
        <v>0</v>
      </c>
      <c r="I23" s="142"/>
      <c r="J23" s="142">
        <f t="shared" si="24"/>
        <v>450</v>
      </c>
      <c r="K23" s="142">
        <v>450</v>
      </c>
      <c r="L23" s="142"/>
      <c r="M23" s="142">
        <f t="shared" si="25"/>
        <v>0</v>
      </c>
      <c r="N23" s="142">
        <v>0</v>
      </c>
      <c r="O23" s="142"/>
      <c r="P23" s="142">
        <f t="shared" si="21"/>
        <v>-450</v>
      </c>
      <c r="Q23" s="142">
        <f t="shared" si="22"/>
        <v>-450</v>
      </c>
      <c r="R23" s="142">
        <f t="shared" si="22"/>
        <v>0</v>
      </c>
      <c r="S23" s="142">
        <f t="shared" si="26"/>
        <v>0</v>
      </c>
      <c r="T23" s="142">
        <v>0</v>
      </c>
      <c r="U23" s="142"/>
      <c r="V23" s="142">
        <f t="shared" si="27"/>
        <v>0</v>
      </c>
      <c r="W23" s="142">
        <v>0</v>
      </c>
      <c r="X23" s="142"/>
    </row>
    <row r="24" spans="1:24" s="132" customFormat="1" ht="28.5" x14ac:dyDescent="0.25">
      <c r="A24" s="136"/>
      <c r="B24" s="136"/>
      <c r="C24" s="136"/>
      <c r="D24" s="137"/>
      <c r="E24" s="141" t="s">
        <v>211</v>
      </c>
      <c r="F24" s="136" t="s">
        <v>212</v>
      </c>
      <c r="G24" s="142">
        <f t="shared" si="23"/>
        <v>1154</v>
      </c>
      <c r="H24" s="142">
        <v>1154</v>
      </c>
      <c r="I24" s="142"/>
      <c r="J24" s="142">
        <f t="shared" si="24"/>
        <v>1672</v>
      </c>
      <c r="K24" s="142">
        <v>1672</v>
      </c>
      <c r="L24" s="142"/>
      <c r="M24" s="142">
        <f t="shared" si="25"/>
        <v>1236</v>
      </c>
      <c r="N24" s="142">
        <f>111.6+1124.4</f>
        <v>1236</v>
      </c>
      <c r="O24" s="142"/>
      <c r="P24" s="142">
        <f t="shared" si="21"/>
        <v>-436</v>
      </c>
      <c r="Q24" s="142">
        <f t="shared" si="22"/>
        <v>-436</v>
      </c>
      <c r="R24" s="142">
        <f t="shared" si="22"/>
        <v>0</v>
      </c>
      <c r="S24" s="142">
        <f t="shared" si="26"/>
        <v>1236</v>
      </c>
      <c r="T24" s="142">
        <f>111.6+1124.4</f>
        <v>1236</v>
      </c>
      <c r="U24" s="142"/>
      <c r="V24" s="142">
        <f t="shared" si="27"/>
        <v>1236</v>
      </c>
      <c r="W24" s="142">
        <f>111.6+1124.4</f>
        <v>1236</v>
      </c>
      <c r="X24" s="142"/>
    </row>
    <row r="25" spans="1:24" s="132" customFormat="1" ht="28.5" x14ac:dyDescent="0.25">
      <c r="A25" s="136"/>
      <c r="B25" s="136"/>
      <c r="C25" s="136"/>
      <c r="D25" s="137"/>
      <c r="E25" s="141" t="s">
        <v>217</v>
      </c>
      <c r="F25" s="136" t="s">
        <v>218</v>
      </c>
      <c r="G25" s="142">
        <f t="shared" si="23"/>
        <v>716</v>
      </c>
      <c r="H25" s="142">
        <v>716</v>
      </c>
      <c r="I25" s="142"/>
      <c r="J25" s="142">
        <f t="shared" si="24"/>
        <v>0</v>
      </c>
      <c r="K25" s="142">
        <v>0</v>
      </c>
      <c r="L25" s="142"/>
      <c r="M25" s="142">
        <f t="shared" si="25"/>
        <v>450</v>
      </c>
      <c r="N25" s="142">
        <v>450</v>
      </c>
      <c r="O25" s="142"/>
      <c r="P25" s="142">
        <f t="shared" si="21"/>
        <v>450</v>
      </c>
      <c r="Q25" s="142">
        <f t="shared" si="22"/>
        <v>450</v>
      </c>
      <c r="R25" s="142">
        <f t="shared" si="22"/>
        <v>0</v>
      </c>
      <c r="S25" s="142">
        <f t="shared" si="26"/>
        <v>450</v>
      </c>
      <c r="T25" s="142">
        <v>450</v>
      </c>
      <c r="U25" s="142"/>
      <c r="V25" s="142">
        <f t="shared" si="27"/>
        <v>450</v>
      </c>
      <c r="W25" s="142">
        <v>450</v>
      </c>
      <c r="X25" s="142"/>
    </row>
    <row r="26" spans="1:24" s="132" customFormat="1" ht="42.75" x14ac:dyDescent="0.25">
      <c r="A26" s="136"/>
      <c r="B26" s="136"/>
      <c r="C26" s="136"/>
      <c r="D26" s="137"/>
      <c r="E26" s="141" t="s">
        <v>221</v>
      </c>
      <c r="F26" s="136" t="s">
        <v>222</v>
      </c>
      <c r="G26" s="142">
        <f t="shared" si="23"/>
        <v>2241.4009999999998</v>
      </c>
      <c r="H26" s="142">
        <v>2241.4009999999998</v>
      </c>
      <c r="I26" s="142"/>
      <c r="J26" s="142">
        <f t="shared" si="24"/>
        <v>3500</v>
      </c>
      <c r="K26" s="142">
        <v>3500</v>
      </c>
      <c r="L26" s="142"/>
      <c r="M26" s="142">
        <f t="shared" si="25"/>
        <v>3700</v>
      </c>
      <c r="N26" s="142">
        <f>2000+1700</f>
        <v>3700</v>
      </c>
      <c r="O26" s="142"/>
      <c r="P26" s="142">
        <f t="shared" si="21"/>
        <v>200</v>
      </c>
      <c r="Q26" s="142">
        <f t="shared" si="22"/>
        <v>200</v>
      </c>
      <c r="R26" s="142">
        <f t="shared" si="22"/>
        <v>0</v>
      </c>
      <c r="S26" s="142">
        <f t="shared" si="26"/>
        <v>3700</v>
      </c>
      <c r="T26" s="142">
        <f>2000+1700</f>
        <v>3700</v>
      </c>
      <c r="U26" s="142"/>
      <c r="V26" s="142">
        <f t="shared" si="27"/>
        <v>3700</v>
      </c>
      <c r="W26" s="142">
        <f>2000+1700</f>
        <v>3700</v>
      </c>
      <c r="X26" s="142"/>
    </row>
    <row r="27" spans="1:24" s="132" customFormat="1" ht="28.5" x14ac:dyDescent="0.25">
      <c r="A27" s="136"/>
      <c r="B27" s="136"/>
      <c r="C27" s="136"/>
      <c r="D27" s="137"/>
      <c r="E27" s="141" t="s">
        <v>223</v>
      </c>
      <c r="F27" s="136" t="s">
        <v>224</v>
      </c>
      <c r="G27" s="142">
        <f t="shared" si="23"/>
        <v>917.33</v>
      </c>
      <c r="H27" s="142">
        <v>917.33</v>
      </c>
      <c r="I27" s="142"/>
      <c r="J27" s="142">
        <f t="shared" si="24"/>
        <v>1009.6</v>
      </c>
      <c r="K27" s="142">
        <v>1009.6</v>
      </c>
      <c r="L27" s="142"/>
      <c r="M27" s="142">
        <f t="shared" si="25"/>
        <v>1000</v>
      </c>
      <c r="N27" s="142">
        <v>1000</v>
      </c>
      <c r="O27" s="142"/>
      <c r="P27" s="142">
        <f t="shared" si="21"/>
        <v>-9.6000000000000227</v>
      </c>
      <c r="Q27" s="142">
        <f t="shared" si="22"/>
        <v>-9.6000000000000227</v>
      </c>
      <c r="R27" s="142">
        <f t="shared" si="22"/>
        <v>0</v>
      </c>
      <c r="S27" s="142">
        <f t="shared" si="26"/>
        <v>1000</v>
      </c>
      <c r="T27" s="142">
        <v>1000</v>
      </c>
      <c r="U27" s="142"/>
      <c r="V27" s="142">
        <f t="shared" si="27"/>
        <v>1000</v>
      </c>
      <c r="W27" s="142">
        <v>1000</v>
      </c>
      <c r="X27" s="142"/>
    </row>
    <row r="28" spans="1:24" s="132" customFormat="1" x14ac:dyDescent="0.25">
      <c r="A28" s="136"/>
      <c r="B28" s="136"/>
      <c r="C28" s="136"/>
      <c r="D28" s="137"/>
      <c r="E28" s="141" t="s">
        <v>225</v>
      </c>
      <c r="F28" s="136" t="s">
        <v>226</v>
      </c>
      <c r="G28" s="142">
        <f t="shared" si="23"/>
        <v>9864.7999999999993</v>
      </c>
      <c r="H28" s="142">
        <v>9864.7999999999993</v>
      </c>
      <c r="I28" s="142"/>
      <c r="J28" s="142">
        <f t="shared" si="24"/>
        <v>8280</v>
      </c>
      <c r="K28" s="142">
        <v>8280</v>
      </c>
      <c r="L28" s="142"/>
      <c r="M28" s="142">
        <f t="shared" si="25"/>
        <v>9080</v>
      </c>
      <c r="N28" s="142">
        <f>6000+2280+800</f>
        <v>9080</v>
      </c>
      <c r="O28" s="142"/>
      <c r="P28" s="142">
        <f t="shared" si="21"/>
        <v>800</v>
      </c>
      <c r="Q28" s="142">
        <f t="shared" si="22"/>
        <v>800</v>
      </c>
      <c r="R28" s="142">
        <f t="shared" si="22"/>
        <v>0</v>
      </c>
      <c r="S28" s="142">
        <f t="shared" si="26"/>
        <v>9080</v>
      </c>
      <c r="T28" s="142">
        <f>6000+2280+800</f>
        <v>9080</v>
      </c>
      <c r="U28" s="142"/>
      <c r="V28" s="142">
        <f t="shared" si="27"/>
        <v>9080</v>
      </c>
      <c r="W28" s="142">
        <f>6000+2280+800</f>
        <v>9080</v>
      </c>
      <c r="X28" s="142"/>
    </row>
    <row r="29" spans="1:24" s="132" customFormat="1" ht="28.5" x14ac:dyDescent="0.25">
      <c r="A29" s="136"/>
      <c r="B29" s="136"/>
      <c r="C29" s="136"/>
      <c r="D29" s="137"/>
      <c r="E29" s="141" t="s">
        <v>227</v>
      </c>
      <c r="F29" s="136" t="s">
        <v>228</v>
      </c>
      <c r="G29" s="142">
        <f t="shared" si="23"/>
        <v>678.8</v>
      </c>
      <c r="H29" s="142">
        <v>678.8</v>
      </c>
      <c r="I29" s="142"/>
      <c r="J29" s="142">
        <f t="shared" si="24"/>
        <v>1328.2</v>
      </c>
      <c r="K29" s="142">
        <v>1328.2</v>
      </c>
      <c r="L29" s="142"/>
      <c r="M29" s="142">
        <f t="shared" si="25"/>
        <v>1000</v>
      </c>
      <c r="N29" s="142">
        <v>1000</v>
      </c>
      <c r="O29" s="142"/>
      <c r="P29" s="142">
        <f t="shared" si="21"/>
        <v>-328.20000000000005</v>
      </c>
      <c r="Q29" s="142">
        <f t="shared" si="22"/>
        <v>-328.20000000000005</v>
      </c>
      <c r="R29" s="142">
        <f t="shared" si="22"/>
        <v>0</v>
      </c>
      <c r="S29" s="142">
        <f t="shared" si="26"/>
        <v>1000</v>
      </c>
      <c r="T29" s="142">
        <v>1000</v>
      </c>
      <c r="U29" s="142"/>
      <c r="V29" s="142">
        <f t="shared" si="27"/>
        <v>1000</v>
      </c>
      <c r="W29" s="142">
        <v>1000</v>
      </c>
      <c r="X29" s="142"/>
    </row>
    <row r="30" spans="1:24" s="132" customFormat="1" x14ac:dyDescent="0.25">
      <c r="A30" s="136"/>
      <c r="B30" s="136"/>
      <c r="C30" s="136"/>
      <c r="D30" s="137"/>
      <c r="E30" s="141" t="s">
        <v>474</v>
      </c>
      <c r="F30" s="136">
        <v>4269</v>
      </c>
      <c r="G30" s="142">
        <f t="shared" si="23"/>
        <v>350</v>
      </c>
      <c r="H30" s="142">
        <v>350</v>
      </c>
      <c r="I30" s="142"/>
      <c r="J30" s="142">
        <f t="shared" si="24"/>
        <v>630</v>
      </c>
      <c r="K30" s="142">
        <v>630</v>
      </c>
      <c r="L30" s="142"/>
      <c r="M30" s="142">
        <f t="shared" si="25"/>
        <v>0</v>
      </c>
      <c r="N30" s="142">
        <v>0</v>
      </c>
      <c r="O30" s="142"/>
      <c r="P30" s="142">
        <f t="shared" si="21"/>
        <v>-630</v>
      </c>
      <c r="Q30" s="142">
        <f t="shared" si="22"/>
        <v>-630</v>
      </c>
      <c r="R30" s="142">
        <f t="shared" si="22"/>
        <v>0</v>
      </c>
      <c r="S30" s="142">
        <f t="shared" si="26"/>
        <v>0</v>
      </c>
      <c r="T30" s="142">
        <v>0</v>
      </c>
      <c r="U30" s="142"/>
      <c r="V30" s="142">
        <f t="shared" si="27"/>
        <v>0</v>
      </c>
      <c r="W30" s="142">
        <v>0</v>
      </c>
      <c r="X30" s="142"/>
    </row>
    <row r="31" spans="1:24" s="132" customFormat="1" x14ac:dyDescent="0.25">
      <c r="A31" s="136"/>
      <c r="B31" s="136"/>
      <c r="C31" s="136"/>
      <c r="D31" s="137"/>
      <c r="E31" s="141" t="s">
        <v>399</v>
      </c>
      <c r="F31" s="136">
        <v>4721</v>
      </c>
      <c r="G31" s="142">
        <f t="shared" si="23"/>
        <v>244.8</v>
      </c>
      <c r="H31" s="142">
        <v>244.8</v>
      </c>
      <c r="I31" s="142"/>
      <c r="J31" s="142">
        <f t="shared" si="24"/>
        <v>270</v>
      </c>
      <c r="K31" s="142">
        <v>270</v>
      </c>
      <c r="L31" s="142"/>
      <c r="M31" s="142">
        <f t="shared" si="25"/>
        <v>244.8</v>
      </c>
      <c r="N31" s="142">
        <v>244.8</v>
      </c>
      <c r="O31" s="142"/>
      <c r="P31" s="142">
        <f t="shared" si="21"/>
        <v>-25.199999999999989</v>
      </c>
      <c r="Q31" s="142">
        <f t="shared" si="22"/>
        <v>-25.199999999999989</v>
      </c>
      <c r="R31" s="142">
        <f t="shared" si="22"/>
        <v>0</v>
      </c>
      <c r="S31" s="142">
        <f t="shared" si="26"/>
        <v>244.8</v>
      </c>
      <c r="T31" s="142">
        <v>244.8</v>
      </c>
      <c r="U31" s="142"/>
      <c r="V31" s="142">
        <f t="shared" si="27"/>
        <v>244.8</v>
      </c>
      <c r="W31" s="142">
        <v>244.8</v>
      </c>
      <c r="X31" s="142"/>
    </row>
    <row r="32" spans="1:24" s="132" customFormat="1" x14ac:dyDescent="0.25">
      <c r="A32" s="136"/>
      <c r="B32" s="136"/>
      <c r="C32" s="136"/>
      <c r="D32" s="137"/>
      <c r="E32" s="141" t="s">
        <v>399</v>
      </c>
      <c r="F32" s="136">
        <v>4729</v>
      </c>
      <c r="G32" s="142">
        <f t="shared" si="23"/>
        <v>190</v>
      </c>
      <c r="H32" s="142">
        <v>190</v>
      </c>
      <c r="I32" s="142"/>
      <c r="J32" s="142">
        <f t="shared" si="24"/>
        <v>300</v>
      </c>
      <c r="K32" s="142">
        <v>300</v>
      </c>
      <c r="L32" s="142"/>
      <c r="M32" s="142">
        <f t="shared" si="25"/>
        <v>300</v>
      </c>
      <c r="N32" s="142">
        <v>300</v>
      </c>
      <c r="O32" s="142"/>
      <c r="P32" s="142">
        <f t="shared" si="21"/>
        <v>0</v>
      </c>
      <c r="Q32" s="142">
        <f t="shared" ref="Q32" si="28">N32-K32</f>
        <v>0</v>
      </c>
      <c r="R32" s="142">
        <f t="shared" ref="R32" si="29">O32-L32</f>
        <v>0</v>
      </c>
      <c r="S32" s="142">
        <f t="shared" si="26"/>
        <v>300</v>
      </c>
      <c r="T32" s="142">
        <v>300</v>
      </c>
      <c r="U32" s="142"/>
      <c r="V32" s="142">
        <f t="shared" si="27"/>
        <v>300</v>
      </c>
      <c r="W32" s="142">
        <v>300</v>
      </c>
      <c r="X32" s="142"/>
    </row>
    <row r="33" spans="1:24" s="132" customFormat="1" x14ac:dyDescent="0.25">
      <c r="A33" s="136"/>
      <c r="B33" s="136"/>
      <c r="C33" s="136"/>
      <c r="D33" s="137"/>
      <c r="E33" s="141" t="s">
        <v>246</v>
      </c>
      <c r="F33" s="136" t="s">
        <v>247</v>
      </c>
      <c r="G33" s="142">
        <f t="shared" si="23"/>
        <v>104.4</v>
      </c>
      <c r="H33" s="142">
        <v>104.4</v>
      </c>
      <c r="I33" s="142"/>
      <c r="J33" s="142">
        <f t="shared" si="24"/>
        <v>172</v>
      </c>
      <c r="K33" s="142">
        <v>172</v>
      </c>
      <c r="L33" s="142"/>
      <c r="M33" s="142">
        <f t="shared" si="25"/>
        <v>172</v>
      </c>
      <c r="N33" s="142">
        <f>12+60+100</f>
        <v>172</v>
      </c>
      <c r="O33" s="142"/>
      <c r="P33" s="142">
        <f t="shared" si="21"/>
        <v>0</v>
      </c>
      <c r="Q33" s="142">
        <f t="shared" ref="Q33" si="30">N33-K33</f>
        <v>0</v>
      </c>
      <c r="R33" s="142">
        <f t="shared" ref="R33" si="31">O33-L33</f>
        <v>0</v>
      </c>
      <c r="S33" s="142">
        <f t="shared" si="26"/>
        <v>172</v>
      </c>
      <c r="T33" s="142">
        <f>12+60+100</f>
        <v>172</v>
      </c>
      <c r="U33" s="142"/>
      <c r="V33" s="142">
        <f t="shared" si="27"/>
        <v>172</v>
      </c>
      <c r="W33" s="142">
        <f>12+60+100</f>
        <v>172</v>
      </c>
      <c r="X33" s="142"/>
    </row>
    <row r="34" spans="1:24" s="132" customFormat="1" ht="14.25" customHeight="1" x14ac:dyDescent="0.25">
      <c r="A34" s="136"/>
      <c r="B34" s="136"/>
      <c r="C34" s="136"/>
      <c r="D34" s="137"/>
      <c r="E34" s="141" t="s">
        <v>258</v>
      </c>
      <c r="F34" s="136" t="s">
        <v>259</v>
      </c>
      <c r="G34" s="142">
        <f t="shared" si="23"/>
        <v>3218.5</v>
      </c>
      <c r="H34" s="142"/>
      <c r="I34" s="142">
        <v>3218.5</v>
      </c>
      <c r="J34" s="142">
        <f t="shared" si="24"/>
        <v>12898</v>
      </c>
      <c r="K34" s="142"/>
      <c r="L34" s="142">
        <v>12898</v>
      </c>
      <c r="M34" s="142">
        <f t="shared" si="25"/>
        <v>0</v>
      </c>
      <c r="N34" s="142">
        <v>0</v>
      </c>
      <c r="O34" s="142">
        <v>0</v>
      </c>
      <c r="P34" s="142">
        <f t="shared" si="21"/>
        <v>-12898</v>
      </c>
      <c r="Q34" s="142">
        <f t="shared" ref="Q34" si="32">N34-K34</f>
        <v>0</v>
      </c>
      <c r="R34" s="142">
        <f t="shared" ref="R34" si="33">O34-L34</f>
        <v>-12898</v>
      </c>
      <c r="S34" s="142">
        <f t="shared" si="26"/>
        <v>0</v>
      </c>
      <c r="T34" s="142">
        <v>0</v>
      </c>
      <c r="U34" s="142">
        <v>0</v>
      </c>
      <c r="V34" s="142">
        <f t="shared" si="27"/>
        <v>0</v>
      </c>
      <c r="W34" s="142">
        <v>0</v>
      </c>
      <c r="X34" s="142">
        <v>0</v>
      </c>
    </row>
    <row r="35" spans="1:24" s="132" customFormat="1" ht="12.75" hidden="1" customHeight="1" x14ac:dyDescent="0.25">
      <c r="A35" s="136"/>
      <c r="B35" s="136"/>
      <c r="C35" s="136"/>
      <c r="D35" s="137"/>
      <c r="E35" s="141" t="s">
        <v>260</v>
      </c>
      <c r="F35" s="136" t="s">
        <v>261</v>
      </c>
      <c r="G35" s="142">
        <f t="shared" si="23"/>
        <v>0</v>
      </c>
      <c r="H35" s="142"/>
      <c r="I35" s="142"/>
      <c r="J35" s="142">
        <f t="shared" si="24"/>
        <v>0</v>
      </c>
      <c r="K35" s="142"/>
      <c r="L35" s="142"/>
      <c r="M35" s="142">
        <f t="shared" si="25"/>
        <v>0</v>
      </c>
      <c r="N35" s="142"/>
      <c r="O35" s="142"/>
      <c r="P35" s="142">
        <f t="shared" ref="P35:P59" si="34">M35-J35</f>
        <v>0</v>
      </c>
      <c r="Q35" s="142">
        <f t="shared" ref="Q35:Q59" si="35">N35-K35</f>
        <v>0</v>
      </c>
      <c r="R35" s="142">
        <f t="shared" ref="R35:R59" si="36">O35-L35</f>
        <v>0</v>
      </c>
      <c r="S35" s="142">
        <f t="shared" si="26"/>
        <v>0</v>
      </c>
      <c r="T35" s="142"/>
      <c r="U35" s="142"/>
      <c r="V35" s="142">
        <f t="shared" si="27"/>
        <v>0</v>
      </c>
      <c r="W35" s="142"/>
      <c r="X35" s="142"/>
    </row>
    <row r="36" spans="1:24" s="132" customFormat="1" ht="12.75" customHeight="1" x14ac:dyDescent="0.25">
      <c r="A36" s="136"/>
      <c r="B36" s="136"/>
      <c r="C36" s="136"/>
      <c r="D36" s="137"/>
      <c r="E36" s="141" t="s">
        <v>262</v>
      </c>
      <c r="F36" s="136" t="s">
        <v>263</v>
      </c>
      <c r="G36" s="142">
        <f t="shared" si="23"/>
        <v>216.4</v>
      </c>
      <c r="H36" s="142"/>
      <c r="I36" s="142">
        <v>216.4</v>
      </c>
      <c r="J36" s="142">
        <f t="shared" si="24"/>
        <v>0</v>
      </c>
      <c r="K36" s="142"/>
      <c r="L36" s="142">
        <v>0</v>
      </c>
      <c r="M36" s="142">
        <f t="shared" si="25"/>
        <v>0</v>
      </c>
      <c r="N36" s="142"/>
      <c r="O36" s="142">
        <v>0</v>
      </c>
      <c r="P36" s="142">
        <f t="shared" si="34"/>
        <v>0</v>
      </c>
      <c r="Q36" s="142">
        <f t="shared" si="35"/>
        <v>0</v>
      </c>
      <c r="R36" s="142">
        <f t="shared" si="36"/>
        <v>0</v>
      </c>
      <c r="S36" s="142">
        <f t="shared" si="26"/>
        <v>0</v>
      </c>
      <c r="T36" s="142"/>
      <c r="U36" s="142">
        <v>0</v>
      </c>
      <c r="V36" s="142">
        <f t="shared" si="27"/>
        <v>0</v>
      </c>
      <c r="W36" s="142"/>
      <c r="X36" s="142">
        <v>0</v>
      </c>
    </row>
    <row r="37" spans="1:24" s="132" customFormat="1" ht="25.5" hidden="1" customHeight="1" x14ac:dyDescent="0.25">
      <c r="A37" s="136"/>
      <c r="B37" s="136"/>
      <c r="C37" s="136"/>
      <c r="D37" s="137"/>
      <c r="E37" s="143" t="s">
        <v>277</v>
      </c>
      <c r="F37" s="145"/>
      <c r="G37" s="142">
        <f t="shared" si="23"/>
        <v>0</v>
      </c>
      <c r="H37" s="142"/>
      <c r="I37" s="142"/>
      <c r="J37" s="142">
        <f t="shared" si="24"/>
        <v>0</v>
      </c>
      <c r="K37" s="142"/>
      <c r="L37" s="142"/>
      <c r="M37" s="142">
        <f t="shared" si="25"/>
        <v>0</v>
      </c>
      <c r="N37" s="142"/>
      <c r="O37" s="142"/>
      <c r="P37" s="142">
        <f t="shared" si="34"/>
        <v>0</v>
      </c>
      <c r="Q37" s="142">
        <f t="shared" si="35"/>
        <v>0</v>
      </c>
      <c r="R37" s="142">
        <f t="shared" si="36"/>
        <v>0</v>
      </c>
      <c r="S37" s="142">
        <f t="shared" si="26"/>
        <v>0</v>
      </c>
      <c r="T37" s="142"/>
      <c r="U37" s="142"/>
      <c r="V37" s="142">
        <f t="shared" si="27"/>
        <v>0</v>
      </c>
      <c r="W37" s="142"/>
      <c r="X37" s="142"/>
    </row>
    <row r="38" spans="1:24" s="132" customFormat="1" ht="25.5" hidden="1" customHeight="1" x14ac:dyDescent="0.25">
      <c r="A38" s="136"/>
      <c r="B38" s="136"/>
      <c r="C38" s="136"/>
      <c r="D38" s="137"/>
      <c r="E38" s="141" t="s">
        <v>219</v>
      </c>
      <c r="F38" s="136" t="s">
        <v>220</v>
      </c>
      <c r="G38" s="142">
        <f t="shared" si="23"/>
        <v>0</v>
      </c>
      <c r="H38" s="142"/>
      <c r="I38" s="142"/>
      <c r="J38" s="142">
        <f t="shared" si="24"/>
        <v>0</v>
      </c>
      <c r="K38" s="142"/>
      <c r="L38" s="142"/>
      <c r="M38" s="142">
        <f t="shared" si="25"/>
        <v>0</v>
      </c>
      <c r="N38" s="142"/>
      <c r="O38" s="142"/>
      <c r="P38" s="142">
        <f t="shared" si="34"/>
        <v>0</v>
      </c>
      <c r="Q38" s="142">
        <f t="shared" si="35"/>
        <v>0</v>
      </c>
      <c r="R38" s="142">
        <f t="shared" si="36"/>
        <v>0</v>
      </c>
      <c r="S38" s="142">
        <f t="shared" si="26"/>
        <v>0</v>
      </c>
      <c r="T38" s="142"/>
      <c r="U38" s="142"/>
      <c r="V38" s="142">
        <f t="shared" si="27"/>
        <v>0</v>
      </c>
      <c r="W38" s="142"/>
      <c r="X38" s="142"/>
    </row>
    <row r="39" spans="1:24" s="132" customFormat="1" ht="12.75" hidden="1" customHeight="1" x14ac:dyDescent="0.25">
      <c r="A39" s="136"/>
      <c r="B39" s="136"/>
      <c r="C39" s="136"/>
      <c r="D39" s="137"/>
      <c r="E39" s="141" t="s">
        <v>252</v>
      </c>
      <c r="F39" s="136" t="s">
        <v>253</v>
      </c>
      <c r="G39" s="142">
        <f t="shared" si="23"/>
        <v>0</v>
      </c>
      <c r="H39" s="142"/>
      <c r="I39" s="142"/>
      <c r="J39" s="142">
        <f t="shared" si="24"/>
        <v>0</v>
      </c>
      <c r="K39" s="142"/>
      <c r="L39" s="142"/>
      <c r="M39" s="142">
        <f t="shared" si="25"/>
        <v>0</v>
      </c>
      <c r="N39" s="142"/>
      <c r="O39" s="142"/>
      <c r="P39" s="142">
        <f t="shared" si="34"/>
        <v>0</v>
      </c>
      <c r="Q39" s="142">
        <f t="shared" si="35"/>
        <v>0</v>
      </c>
      <c r="R39" s="142">
        <f t="shared" si="36"/>
        <v>0</v>
      </c>
      <c r="S39" s="142">
        <f t="shared" si="26"/>
        <v>0</v>
      </c>
      <c r="T39" s="142"/>
      <c r="U39" s="142"/>
      <c r="V39" s="142">
        <f t="shared" si="27"/>
        <v>0</v>
      </c>
      <c r="W39" s="142"/>
      <c r="X39" s="142"/>
    </row>
    <row r="40" spans="1:24" s="132" customFormat="1" ht="25.5" hidden="1" customHeight="1" x14ac:dyDescent="0.25">
      <c r="A40" s="136"/>
      <c r="B40" s="136"/>
      <c r="C40" s="136"/>
      <c r="D40" s="137"/>
      <c r="E40" s="141" t="s">
        <v>254</v>
      </c>
      <c r="F40" s="136" t="s">
        <v>255</v>
      </c>
      <c r="G40" s="142">
        <f t="shared" si="23"/>
        <v>0</v>
      </c>
      <c r="H40" s="142"/>
      <c r="I40" s="142"/>
      <c r="J40" s="142">
        <f t="shared" si="24"/>
        <v>0</v>
      </c>
      <c r="K40" s="142"/>
      <c r="L40" s="142"/>
      <c r="M40" s="142">
        <f t="shared" si="25"/>
        <v>0</v>
      </c>
      <c r="N40" s="142"/>
      <c r="O40" s="142"/>
      <c r="P40" s="142">
        <f t="shared" si="34"/>
        <v>0</v>
      </c>
      <c r="Q40" s="142">
        <f t="shared" si="35"/>
        <v>0</v>
      </c>
      <c r="R40" s="142">
        <f t="shared" si="36"/>
        <v>0</v>
      </c>
      <c r="S40" s="142">
        <f t="shared" si="26"/>
        <v>0</v>
      </c>
      <c r="T40" s="142"/>
      <c r="U40" s="142"/>
      <c r="V40" s="142">
        <f t="shared" si="27"/>
        <v>0</v>
      </c>
      <c r="W40" s="142"/>
      <c r="X40" s="142"/>
    </row>
    <row r="41" spans="1:24" s="132" customFormat="1" ht="12.75" hidden="1" customHeight="1" x14ac:dyDescent="0.25">
      <c r="A41" s="136">
        <v>2113</v>
      </c>
      <c r="B41" s="136">
        <v>1</v>
      </c>
      <c r="C41" s="136">
        <v>1</v>
      </c>
      <c r="D41" s="137">
        <v>3</v>
      </c>
      <c r="E41" s="141" t="s">
        <v>122</v>
      </c>
      <c r="F41" s="136"/>
      <c r="G41" s="142">
        <f t="shared" si="23"/>
        <v>0</v>
      </c>
      <c r="H41" s="142"/>
      <c r="I41" s="142"/>
      <c r="J41" s="142">
        <f t="shared" si="24"/>
        <v>0</v>
      </c>
      <c r="K41" s="142"/>
      <c r="L41" s="142"/>
      <c r="M41" s="142">
        <f t="shared" si="25"/>
        <v>0</v>
      </c>
      <c r="N41" s="142"/>
      <c r="O41" s="142"/>
      <c r="P41" s="142">
        <f t="shared" si="34"/>
        <v>0</v>
      </c>
      <c r="Q41" s="142">
        <f t="shared" si="35"/>
        <v>0</v>
      </c>
      <c r="R41" s="142">
        <f t="shared" si="36"/>
        <v>0</v>
      </c>
      <c r="S41" s="142">
        <f t="shared" si="26"/>
        <v>0</v>
      </c>
      <c r="T41" s="142"/>
      <c r="U41" s="142"/>
      <c r="V41" s="142">
        <f t="shared" si="27"/>
        <v>0</v>
      </c>
      <c r="W41" s="142"/>
      <c r="X41" s="142"/>
    </row>
    <row r="42" spans="1:24" s="132" customFormat="1" ht="12.75" hidden="1" customHeight="1" x14ac:dyDescent="0.25">
      <c r="A42" s="136"/>
      <c r="B42" s="136"/>
      <c r="C42" s="136"/>
      <c r="D42" s="137"/>
      <c r="E42" s="141" t="s">
        <v>6</v>
      </c>
      <c r="F42" s="136"/>
      <c r="G42" s="142">
        <f t="shared" si="23"/>
        <v>0</v>
      </c>
      <c r="H42" s="142"/>
      <c r="I42" s="142"/>
      <c r="J42" s="142">
        <f t="shared" si="24"/>
        <v>0</v>
      </c>
      <c r="K42" s="142"/>
      <c r="L42" s="142"/>
      <c r="M42" s="142">
        <f t="shared" si="25"/>
        <v>0</v>
      </c>
      <c r="N42" s="142"/>
      <c r="O42" s="142"/>
      <c r="P42" s="142">
        <f t="shared" si="34"/>
        <v>0</v>
      </c>
      <c r="Q42" s="142">
        <f t="shared" si="35"/>
        <v>0</v>
      </c>
      <c r="R42" s="142">
        <f t="shared" si="36"/>
        <v>0</v>
      </c>
      <c r="S42" s="142">
        <f t="shared" si="26"/>
        <v>0</v>
      </c>
      <c r="T42" s="142"/>
      <c r="U42" s="142"/>
      <c r="V42" s="142">
        <f t="shared" si="27"/>
        <v>0</v>
      </c>
      <c r="W42" s="142"/>
      <c r="X42" s="142"/>
    </row>
    <row r="43" spans="1:24" s="132" customFormat="1" ht="38.25" hidden="1" customHeight="1" x14ac:dyDescent="0.25">
      <c r="A43" s="136"/>
      <c r="B43" s="136"/>
      <c r="C43" s="136"/>
      <c r="D43" s="137"/>
      <c r="E43" s="143" t="s">
        <v>278</v>
      </c>
      <c r="F43" s="145"/>
      <c r="G43" s="142">
        <f t="shared" si="23"/>
        <v>0</v>
      </c>
      <c r="H43" s="142"/>
      <c r="I43" s="142"/>
      <c r="J43" s="142">
        <f t="shared" si="24"/>
        <v>0</v>
      </c>
      <c r="K43" s="142"/>
      <c r="L43" s="142"/>
      <c r="M43" s="142">
        <f t="shared" si="25"/>
        <v>0</v>
      </c>
      <c r="N43" s="142"/>
      <c r="O43" s="142"/>
      <c r="P43" s="142">
        <f t="shared" si="34"/>
        <v>0</v>
      </c>
      <c r="Q43" s="142">
        <f t="shared" si="35"/>
        <v>0</v>
      </c>
      <c r="R43" s="142">
        <f t="shared" si="36"/>
        <v>0</v>
      </c>
      <c r="S43" s="142">
        <f t="shared" si="26"/>
        <v>0</v>
      </c>
      <c r="T43" s="142"/>
      <c r="U43" s="142"/>
      <c r="V43" s="142">
        <f t="shared" si="27"/>
        <v>0</v>
      </c>
      <c r="W43" s="142"/>
      <c r="X43" s="142"/>
    </row>
    <row r="44" spans="1:24" s="132" customFormat="1" ht="12.75" hidden="1" customHeight="1" x14ac:dyDescent="0.25">
      <c r="A44" s="136"/>
      <c r="B44" s="136"/>
      <c r="C44" s="136"/>
      <c r="D44" s="137"/>
      <c r="E44" s="141" t="s">
        <v>215</v>
      </c>
      <c r="F44" s="136" t="s">
        <v>216</v>
      </c>
      <c r="G44" s="142">
        <f t="shared" si="23"/>
        <v>0</v>
      </c>
      <c r="H44" s="142"/>
      <c r="I44" s="142"/>
      <c r="J44" s="142">
        <f t="shared" si="24"/>
        <v>0</v>
      </c>
      <c r="K44" s="142"/>
      <c r="L44" s="142"/>
      <c r="M44" s="142">
        <f t="shared" si="25"/>
        <v>0</v>
      </c>
      <c r="N44" s="142"/>
      <c r="O44" s="142"/>
      <c r="P44" s="142">
        <f t="shared" si="34"/>
        <v>0</v>
      </c>
      <c r="Q44" s="142">
        <f t="shared" si="35"/>
        <v>0</v>
      </c>
      <c r="R44" s="142">
        <f t="shared" si="36"/>
        <v>0</v>
      </c>
      <c r="S44" s="142">
        <f t="shared" si="26"/>
        <v>0</v>
      </c>
      <c r="T44" s="142"/>
      <c r="U44" s="142"/>
      <c r="V44" s="142">
        <f t="shared" si="27"/>
        <v>0</v>
      </c>
      <c r="W44" s="142"/>
      <c r="X44" s="142"/>
    </row>
    <row r="45" spans="1:24" s="132" customFormat="1" ht="12.75" customHeight="1" x14ac:dyDescent="0.25">
      <c r="A45" s="136">
        <v>2130</v>
      </c>
      <c r="B45" s="136">
        <v>1</v>
      </c>
      <c r="C45" s="136">
        <v>3</v>
      </c>
      <c r="D45" s="137">
        <v>0</v>
      </c>
      <c r="E45" s="143" t="s">
        <v>123</v>
      </c>
      <c r="F45" s="144"/>
      <c r="G45" s="140">
        <f>G52</f>
        <v>302.39999999999998</v>
      </c>
      <c r="H45" s="140">
        <f t="shared" ref="H45:I45" si="37">H52</f>
        <v>302.39999999999998</v>
      </c>
      <c r="I45" s="140">
        <f t="shared" si="37"/>
        <v>0</v>
      </c>
      <c r="J45" s="140">
        <f>J52</f>
        <v>1944</v>
      </c>
      <c r="K45" s="140">
        <f t="shared" ref="K45:L45" si="38">K52</f>
        <v>1944</v>
      </c>
      <c r="L45" s="140">
        <f t="shared" si="38"/>
        <v>0</v>
      </c>
      <c r="M45" s="140">
        <f>M52</f>
        <v>162</v>
      </c>
      <c r="N45" s="140">
        <f t="shared" ref="N45:O45" si="39">N52</f>
        <v>162</v>
      </c>
      <c r="O45" s="140">
        <f t="shared" si="39"/>
        <v>0</v>
      </c>
      <c r="P45" s="142">
        <f t="shared" si="34"/>
        <v>-1782</v>
      </c>
      <c r="Q45" s="142">
        <f t="shared" si="35"/>
        <v>-1782</v>
      </c>
      <c r="R45" s="142">
        <f t="shared" si="36"/>
        <v>0</v>
      </c>
      <c r="S45" s="140">
        <f>S52</f>
        <v>162</v>
      </c>
      <c r="T45" s="140">
        <f t="shared" ref="T45:U45" si="40">T52</f>
        <v>162</v>
      </c>
      <c r="U45" s="140">
        <f t="shared" si="40"/>
        <v>0</v>
      </c>
      <c r="V45" s="140">
        <f>V52</f>
        <v>162</v>
      </c>
      <c r="W45" s="140">
        <f t="shared" ref="W45:X45" si="41">W52</f>
        <v>162</v>
      </c>
      <c r="X45" s="140">
        <f t="shared" si="41"/>
        <v>0</v>
      </c>
    </row>
    <row r="46" spans="1:24" s="132" customFormat="1" ht="12.75" hidden="1" customHeight="1" x14ac:dyDescent="0.25">
      <c r="A46" s="136"/>
      <c r="B46" s="136"/>
      <c r="C46" s="136"/>
      <c r="D46" s="137"/>
      <c r="E46" s="141" t="s">
        <v>120</v>
      </c>
      <c r="F46" s="136"/>
      <c r="G46" s="142"/>
      <c r="H46" s="142"/>
      <c r="I46" s="142"/>
      <c r="J46" s="142"/>
      <c r="K46" s="142"/>
      <c r="L46" s="142"/>
      <c r="M46" s="142"/>
      <c r="N46" s="142"/>
      <c r="O46" s="142"/>
      <c r="P46" s="142">
        <f t="shared" si="34"/>
        <v>0</v>
      </c>
      <c r="Q46" s="142">
        <f t="shared" si="35"/>
        <v>0</v>
      </c>
      <c r="R46" s="142">
        <f t="shared" si="36"/>
        <v>0</v>
      </c>
      <c r="S46" s="142"/>
      <c r="T46" s="142"/>
      <c r="U46" s="142"/>
      <c r="V46" s="142"/>
      <c r="W46" s="142"/>
      <c r="X46" s="142"/>
    </row>
    <row r="47" spans="1:24" s="132" customFormat="1" ht="25.5" hidden="1" customHeight="1" x14ac:dyDescent="0.25">
      <c r="A47" s="136">
        <v>2131</v>
      </c>
      <c r="B47" s="136">
        <v>1</v>
      </c>
      <c r="C47" s="136">
        <v>3</v>
      </c>
      <c r="D47" s="137">
        <v>1</v>
      </c>
      <c r="E47" s="141" t="s">
        <v>124</v>
      </c>
      <c r="F47" s="136"/>
      <c r="G47" s="142"/>
      <c r="H47" s="142"/>
      <c r="I47" s="142"/>
      <c r="J47" s="142"/>
      <c r="K47" s="142"/>
      <c r="L47" s="142"/>
      <c r="M47" s="142"/>
      <c r="N47" s="142"/>
      <c r="O47" s="142"/>
      <c r="P47" s="142">
        <f t="shared" si="34"/>
        <v>0</v>
      </c>
      <c r="Q47" s="142">
        <f t="shared" si="35"/>
        <v>0</v>
      </c>
      <c r="R47" s="142">
        <f t="shared" si="36"/>
        <v>0</v>
      </c>
      <c r="S47" s="142"/>
      <c r="T47" s="142"/>
      <c r="U47" s="142"/>
      <c r="V47" s="142"/>
      <c r="W47" s="142"/>
      <c r="X47" s="142"/>
    </row>
    <row r="48" spans="1:24" s="132" customFormat="1" ht="12.75" hidden="1" customHeight="1" x14ac:dyDescent="0.25">
      <c r="A48" s="136"/>
      <c r="B48" s="136"/>
      <c r="C48" s="136"/>
      <c r="D48" s="137"/>
      <c r="E48" s="141" t="s">
        <v>6</v>
      </c>
      <c r="F48" s="136"/>
      <c r="G48" s="142"/>
      <c r="H48" s="142"/>
      <c r="I48" s="142"/>
      <c r="J48" s="142"/>
      <c r="K48" s="142"/>
      <c r="L48" s="142"/>
      <c r="M48" s="142"/>
      <c r="N48" s="142"/>
      <c r="O48" s="142"/>
      <c r="P48" s="142">
        <f t="shared" si="34"/>
        <v>0</v>
      </c>
      <c r="Q48" s="142">
        <f t="shared" si="35"/>
        <v>0</v>
      </c>
      <c r="R48" s="142">
        <f t="shared" si="36"/>
        <v>0</v>
      </c>
      <c r="S48" s="142"/>
      <c r="T48" s="142"/>
      <c r="U48" s="142"/>
      <c r="V48" s="142"/>
      <c r="W48" s="142"/>
      <c r="X48" s="142"/>
    </row>
    <row r="49" spans="1:24" s="132" customFormat="1" ht="51" hidden="1" customHeight="1" x14ac:dyDescent="0.25">
      <c r="A49" s="136"/>
      <c r="B49" s="136"/>
      <c r="C49" s="136"/>
      <c r="D49" s="137"/>
      <c r="E49" s="143" t="s">
        <v>279</v>
      </c>
      <c r="F49" s="145"/>
      <c r="G49" s="142"/>
      <c r="H49" s="142"/>
      <c r="I49" s="142"/>
      <c r="J49" s="142"/>
      <c r="K49" s="142"/>
      <c r="L49" s="142"/>
      <c r="M49" s="142"/>
      <c r="N49" s="142"/>
      <c r="O49" s="142"/>
      <c r="P49" s="142">
        <f t="shared" si="34"/>
        <v>0</v>
      </c>
      <c r="Q49" s="142">
        <f t="shared" si="35"/>
        <v>0</v>
      </c>
      <c r="R49" s="142">
        <f t="shared" si="36"/>
        <v>0</v>
      </c>
      <c r="S49" s="142"/>
      <c r="T49" s="142"/>
      <c r="U49" s="142"/>
      <c r="V49" s="142"/>
      <c r="W49" s="142"/>
      <c r="X49" s="142"/>
    </row>
    <row r="50" spans="1:24" s="132" customFormat="1" ht="25.5" hidden="1" customHeight="1" x14ac:dyDescent="0.25">
      <c r="A50" s="136"/>
      <c r="B50" s="136"/>
      <c r="C50" s="136"/>
      <c r="D50" s="137"/>
      <c r="E50" s="141" t="s">
        <v>192</v>
      </c>
      <c r="F50" s="136" t="s">
        <v>193</v>
      </c>
      <c r="G50" s="142"/>
      <c r="H50" s="142"/>
      <c r="I50" s="142"/>
      <c r="J50" s="142"/>
      <c r="K50" s="142"/>
      <c r="L50" s="142"/>
      <c r="M50" s="142"/>
      <c r="N50" s="142"/>
      <c r="O50" s="142"/>
      <c r="P50" s="142">
        <f t="shared" si="34"/>
        <v>0</v>
      </c>
      <c r="Q50" s="142">
        <f t="shared" si="35"/>
        <v>0</v>
      </c>
      <c r="R50" s="142">
        <f t="shared" si="36"/>
        <v>0</v>
      </c>
      <c r="S50" s="142"/>
      <c r="T50" s="142"/>
      <c r="U50" s="142"/>
      <c r="V50" s="142"/>
      <c r="W50" s="142"/>
      <c r="X50" s="142"/>
    </row>
    <row r="51" spans="1:24" s="132" customFormat="1" ht="12.75" hidden="1" customHeight="1" x14ac:dyDescent="0.25">
      <c r="A51" s="136"/>
      <c r="B51" s="136"/>
      <c r="C51" s="136"/>
      <c r="D51" s="137"/>
      <c r="E51" s="141" t="s">
        <v>248</v>
      </c>
      <c r="F51" s="136" t="s">
        <v>249</v>
      </c>
      <c r="G51" s="142"/>
      <c r="H51" s="142"/>
      <c r="I51" s="142"/>
      <c r="J51" s="142"/>
      <c r="K51" s="142"/>
      <c r="L51" s="142"/>
      <c r="M51" s="142"/>
      <c r="N51" s="142"/>
      <c r="O51" s="142"/>
      <c r="P51" s="142">
        <f t="shared" si="34"/>
        <v>0</v>
      </c>
      <c r="Q51" s="142">
        <f t="shared" si="35"/>
        <v>0</v>
      </c>
      <c r="R51" s="142">
        <f t="shared" si="36"/>
        <v>0</v>
      </c>
      <c r="S51" s="142"/>
      <c r="T51" s="142"/>
      <c r="U51" s="142"/>
      <c r="V51" s="142"/>
      <c r="W51" s="142"/>
      <c r="X51" s="142"/>
    </row>
    <row r="52" spans="1:24" s="132" customFormat="1" ht="12.75" customHeight="1" x14ac:dyDescent="0.25">
      <c r="A52" s="136"/>
      <c r="B52" s="136">
        <v>1</v>
      </c>
      <c r="C52" s="136">
        <v>3</v>
      </c>
      <c r="D52" s="137">
        <v>3</v>
      </c>
      <c r="E52" s="143" t="s">
        <v>401</v>
      </c>
      <c r="F52" s="136"/>
      <c r="G52" s="142">
        <f t="shared" ref="G52:O52" si="42">G53</f>
        <v>302.39999999999998</v>
      </c>
      <c r="H52" s="142">
        <f t="shared" si="42"/>
        <v>302.39999999999998</v>
      </c>
      <c r="I52" s="142">
        <f t="shared" si="42"/>
        <v>0</v>
      </c>
      <c r="J52" s="142">
        <f t="shared" si="42"/>
        <v>1944</v>
      </c>
      <c r="K52" s="142">
        <f t="shared" si="42"/>
        <v>1944</v>
      </c>
      <c r="L52" s="142">
        <f t="shared" si="42"/>
        <v>0</v>
      </c>
      <c r="M52" s="142">
        <f t="shared" si="42"/>
        <v>162</v>
      </c>
      <c r="N52" s="142">
        <f t="shared" si="42"/>
        <v>162</v>
      </c>
      <c r="O52" s="142">
        <f t="shared" si="42"/>
        <v>0</v>
      </c>
      <c r="P52" s="142">
        <f t="shared" si="34"/>
        <v>-1782</v>
      </c>
      <c r="Q52" s="142">
        <f t="shared" si="35"/>
        <v>-1782</v>
      </c>
      <c r="R52" s="142">
        <f t="shared" si="36"/>
        <v>0</v>
      </c>
      <c r="S52" s="142">
        <f t="shared" ref="S52:X52" si="43">S53</f>
        <v>162</v>
      </c>
      <c r="T52" s="142">
        <f t="shared" si="43"/>
        <v>162</v>
      </c>
      <c r="U52" s="142">
        <f t="shared" si="43"/>
        <v>0</v>
      </c>
      <c r="V52" s="142">
        <f t="shared" si="43"/>
        <v>162</v>
      </c>
      <c r="W52" s="142">
        <f t="shared" si="43"/>
        <v>162</v>
      </c>
      <c r="X52" s="142">
        <f t="shared" si="43"/>
        <v>0</v>
      </c>
    </row>
    <row r="53" spans="1:24" s="132" customFormat="1" ht="12.75" customHeight="1" x14ac:dyDescent="0.25">
      <c r="A53" s="136"/>
      <c r="B53" s="136"/>
      <c r="C53" s="136"/>
      <c r="D53" s="137"/>
      <c r="E53" s="141" t="s">
        <v>402</v>
      </c>
      <c r="F53" s="136">
        <v>4232</v>
      </c>
      <c r="G53" s="142">
        <f t="shared" ref="G53" si="44">H53+I53</f>
        <v>302.39999999999998</v>
      </c>
      <c r="H53" s="142">
        <v>302.39999999999998</v>
      </c>
      <c r="I53" s="142"/>
      <c r="J53" s="142">
        <f t="shared" ref="J53" si="45">K53+L53</f>
        <v>1944</v>
      </c>
      <c r="K53" s="142">
        <v>1944</v>
      </c>
      <c r="L53" s="142"/>
      <c r="M53" s="142">
        <f t="shared" ref="M53" si="46">N53+O53</f>
        <v>162</v>
      </c>
      <c r="N53" s="142">
        <v>162</v>
      </c>
      <c r="O53" s="142"/>
      <c r="P53" s="142">
        <f t="shared" si="34"/>
        <v>-1782</v>
      </c>
      <c r="Q53" s="142">
        <f t="shared" si="35"/>
        <v>-1782</v>
      </c>
      <c r="R53" s="142">
        <f t="shared" si="36"/>
        <v>0</v>
      </c>
      <c r="S53" s="142">
        <f t="shared" ref="S53" si="47">T53+U53</f>
        <v>162</v>
      </c>
      <c r="T53" s="142">
        <v>162</v>
      </c>
      <c r="U53" s="142"/>
      <c r="V53" s="142">
        <f t="shared" ref="V53" si="48">W53+X53</f>
        <v>162</v>
      </c>
      <c r="W53" s="142">
        <v>162</v>
      </c>
      <c r="X53" s="142"/>
    </row>
    <row r="54" spans="1:24" s="132" customFormat="1" ht="38.25" hidden="1" customHeight="1" x14ac:dyDescent="0.25">
      <c r="A54" s="136">
        <v>2150</v>
      </c>
      <c r="B54" s="136">
        <v>1</v>
      </c>
      <c r="C54" s="136">
        <v>5</v>
      </c>
      <c r="D54" s="137">
        <v>0</v>
      </c>
      <c r="E54" s="143" t="s">
        <v>125</v>
      </c>
      <c r="F54" s="144"/>
      <c r="G54" s="140"/>
      <c r="H54" s="140"/>
      <c r="I54" s="140"/>
      <c r="J54" s="140"/>
      <c r="K54" s="140"/>
      <c r="L54" s="140"/>
      <c r="M54" s="140"/>
      <c r="N54" s="140"/>
      <c r="O54" s="140"/>
      <c r="P54" s="142">
        <f t="shared" si="34"/>
        <v>0</v>
      </c>
      <c r="Q54" s="142">
        <f t="shared" si="35"/>
        <v>0</v>
      </c>
      <c r="R54" s="142">
        <f t="shared" si="36"/>
        <v>0</v>
      </c>
      <c r="S54" s="140"/>
      <c r="T54" s="140"/>
      <c r="U54" s="140"/>
      <c r="V54" s="140"/>
      <c r="W54" s="140"/>
      <c r="X54" s="140"/>
    </row>
    <row r="55" spans="1:24" s="132" customFormat="1" ht="12.75" hidden="1" customHeight="1" x14ac:dyDescent="0.25">
      <c r="A55" s="136"/>
      <c r="B55" s="136"/>
      <c r="C55" s="136"/>
      <c r="D55" s="137"/>
      <c r="E55" s="141" t="s">
        <v>120</v>
      </c>
      <c r="F55" s="136"/>
      <c r="G55" s="142"/>
      <c r="H55" s="142"/>
      <c r="I55" s="142"/>
      <c r="J55" s="142"/>
      <c r="K55" s="142"/>
      <c r="L55" s="142"/>
      <c r="M55" s="142"/>
      <c r="N55" s="142"/>
      <c r="O55" s="142"/>
      <c r="P55" s="142">
        <f t="shared" si="34"/>
        <v>0</v>
      </c>
      <c r="Q55" s="142">
        <f t="shared" si="35"/>
        <v>0</v>
      </c>
      <c r="R55" s="142">
        <f t="shared" si="36"/>
        <v>0</v>
      </c>
      <c r="S55" s="142"/>
      <c r="T55" s="142"/>
      <c r="U55" s="142"/>
      <c r="V55" s="142"/>
      <c r="W55" s="142"/>
      <c r="X55" s="142"/>
    </row>
    <row r="56" spans="1:24" s="132" customFormat="1" ht="38.25" hidden="1" customHeight="1" x14ac:dyDescent="0.25">
      <c r="A56" s="136">
        <v>2151</v>
      </c>
      <c r="B56" s="136">
        <v>1</v>
      </c>
      <c r="C56" s="136">
        <v>5</v>
      </c>
      <c r="D56" s="137">
        <v>1</v>
      </c>
      <c r="E56" s="141" t="s">
        <v>125</v>
      </c>
      <c r="F56" s="136"/>
      <c r="G56" s="142"/>
      <c r="H56" s="142"/>
      <c r="I56" s="142"/>
      <c r="J56" s="142"/>
      <c r="K56" s="142"/>
      <c r="L56" s="142"/>
      <c r="M56" s="142"/>
      <c r="N56" s="142"/>
      <c r="O56" s="142"/>
      <c r="P56" s="142">
        <f t="shared" si="34"/>
        <v>0</v>
      </c>
      <c r="Q56" s="142">
        <f t="shared" si="35"/>
        <v>0</v>
      </c>
      <c r="R56" s="142">
        <f t="shared" si="36"/>
        <v>0</v>
      </c>
      <c r="S56" s="142"/>
      <c r="T56" s="142"/>
      <c r="U56" s="142"/>
      <c r="V56" s="142"/>
      <c r="W56" s="142"/>
      <c r="X56" s="142"/>
    </row>
    <row r="57" spans="1:24" s="132" customFormat="1" ht="12.75" hidden="1" customHeight="1" x14ac:dyDescent="0.25">
      <c r="A57" s="136"/>
      <c r="B57" s="136"/>
      <c r="C57" s="136"/>
      <c r="D57" s="137"/>
      <c r="E57" s="141" t="s">
        <v>6</v>
      </c>
      <c r="F57" s="136"/>
      <c r="G57" s="142"/>
      <c r="H57" s="142"/>
      <c r="I57" s="142"/>
      <c r="J57" s="142"/>
      <c r="K57" s="142"/>
      <c r="L57" s="142"/>
      <c r="M57" s="142"/>
      <c r="N57" s="142"/>
      <c r="O57" s="142"/>
      <c r="P57" s="142">
        <f t="shared" si="34"/>
        <v>0</v>
      </c>
      <c r="Q57" s="142">
        <f t="shared" si="35"/>
        <v>0</v>
      </c>
      <c r="R57" s="142">
        <f t="shared" si="36"/>
        <v>0</v>
      </c>
      <c r="S57" s="142"/>
      <c r="T57" s="142"/>
      <c r="U57" s="142"/>
      <c r="V57" s="142"/>
      <c r="W57" s="142"/>
      <c r="X57" s="142"/>
    </row>
    <row r="58" spans="1:24" s="132" customFormat="1" ht="12.75" hidden="1" customHeight="1" x14ac:dyDescent="0.25">
      <c r="A58" s="136"/>
      <c r="B58" s="136"/>
      <c r="C58" s="136"/>
      <c r="D58" s="137"/>
      <c r="E58" s="143" t="s">
        <v>280</v>
      </c>
      <c r="F58" s="145"/>
      <c r="G58" s="142"/>
      <c r="H58" s="142"/>
      <c r="I58" s="142"/>
      <c r="J58" s="142"/>
      <c r="K58" s="142"/>
      <c r="L58" s="142"/>
      <c r="M58" s="142"/>
      <c r="N58" s="142"/>
      <c r="O58" s="142"/>
      <c r="P58" s="142">
        <f t="shared" si="34"/>
        <v>0</v>
      </c>
      <c r="Q58" s="142">
        <f t="shared" si="35"/>
        <v>0</v>
      </c>
      <c r="R58" s="142">
        <f t="shared" si="36"/>
        <v>0</v>
      </c>
      <c r="S58" s="142"/>
      <c r="T58" s="142"/>
      <c r="U58" s="142"/>
      <c r="V58" s="142"/>
      <c r="W58" s="142"/>
      <c r="X58" s="142"/>
    </row>
    <row r="59" spans="1:24" s="132" customFormat="1" ht="12.75" hidden="1" customHeight="1" x14ac:dyDescent="0.25">
      <c r="A59" s="136"/>
      <c r="B59" s="136"/>
      <c r="C59" s="136"/>
      <c r="D59" s="137"/>
      <c r="E59" s="141" t="s">
        <v>281</v>
      </c>
      <c r="F59" s="136" t="s">
        <v>264</v>
      </c>
      <c r="G59" s="142"/>
      <c r="H59" s="142"/>
      <c r="I59" s="142"/>
      <c r="J59" s="142"/>
      <c r="K59" s="142"/>
      <c r="L59" s="142"/>
      <c r="M59" s="142"/>
      <c r="N59" s="142"/>
      <c r="O59" s="142"/>
      <c r="P59" s="142">
        <f t="shared" si="34"/>
        <v>0</v>
      </c>
      <c r="Q59" s="142">
        <f t="shared" si="35"/>
        <v>0</v>
      </c>
      <c r="R59" s="142">
        <f t="shared" si="36"/>
        <v>0</v>
      </c>
      <c r="S59" s="142"/>
      <c r="T59" s="142"/>
      <c r="U59" s="142"/>
      <c r="V59" s="142"/>
      <c r="W59" s="142"/>
      <c r="X59" s="142"/>
    </row>
    <row r="60" spans="1:24" s="132" customFormat="1" ht="42.75" x14ac:dyDescent="0.25">
      <c r="A60" s="136">
        <v>2160</v>
      </c>
      <c r="B60" s="136">
        <v>1</v>
      </c>
      <c r="C60" s="136">
        <v>6</v>
      </c>
      <c r="D60" s="137">
        <v>0</v>
      </c>
      <c r="E60" s="143" t="s">
        <v>126</v>
      </c>
      <c r="F60" s="144"/>
      <c r="G60" s="140">
        <f t="shared" ref="G60:O60" si="49">G62</f>
        <v>136302.19699999999</v>
      </c>
      <c r="H60" s="140">
        <f t="shared" si="49"/>
        <v>109602.23</v>
      </c>
      <c r="I60" s="140">
        <f t="shared" si="49"/>
        <v>26699.967000000001</v>
      </c>
      <c r="J60" s="140">
        <f t="shared" si="49"/>
        <v>144421.79999999999</v>
      </c>
      <c r="K60" s="140">
        <f t="shared" si="49"/>
        <v>119271.8</v>
      </c>
      <c r="L60" s="140">
        <f t="shared" si="49"/>
        <v>25150</v>
      </c>
      <c r="M60" s="140">
        <f t="shared" si="49"/>
        <v>156247.5</v>
      </c>
      <c r="N60" s="140">
        <f t="shared" si="49"/>
        <v>134247.5</v>
      </c>
      <c r="O60" s="140">
        <f t="shared" si="49"/>
        <v>22000</v>
      </c>
      <c r="P60" s="142">
        <f t="shared" ref="P60:P76" si="50">M60-J60</f>
        <v>11825.700000000012</v>
      </c>
      <c r="Q60" s="142">
        <f t="shared" ref="Q60" si="51">N60-K60</f>
        <v>14975.699999999997</v>
      </c>
      <c r="R60" s="142">
        <f t="shared" ref="R60" si="52">O60-L60</f>
        <v>-3150</v>
      </c>
      <c r="S60" s="140">
        <f t="shared" ref="S60:X60" si="53">S62</f>
        <v>174247.5</v>
      </c>
      <c r="T60" s="140">
        <f t="shared" si="53"/>
        <v>134247.5</v>
      </c>
      <c r="U60" s="140">
        <f t="shared" si="53"/>
        <v>40000</v>
      </c>
      <c r="V60" s="140">
        <f t="shared" si="53"/>
        <v>174247.5</v>
      </c>
      <c r="W60" s="140">
        <f t="shared" si="53"/>
        <v>134247.5</v>
      </c>
      <c r="X60" s="140">
        <f t="shared" si="53"/>
        <v>40000</v>
      </c>
    </row>
    <row r="61" spans="1:24" s="132" customFormat="1" x14ac:dyDescent="0.25">
      <c r="A61" s="136"/>
      <c r="B61" s="136"/>
      <c r="C61" s="136"/>
      <c r="D61" s="137"/>
      <c r="E61" s="141" t="s">
        <v>120</v>
      </c>
      <c r="F61" s="136"/>
      <c r="G61" s="142"/>
      <c r="H61" s="142"/>
      <c r="I61" s="142"/>
      <c r="J61" s="142"/>
      <c r="K61" s="142"/>
      <c r="L61" s="142"/>
      <c r="M61" s="142"/>
      <c r="N61" s="142"/>
      <c r="O61" s="142"/>
      <c r="P61" s="142">
        <f t="shared" si="50"/>
        <v>0</v>
      </c>
      <c r="Q61" s="142">
        <f t="shared" ref="Q61" si="54">N61-K61</f>
        <v>0</v>
      </c>
      <c r="R61" s="142">
        <f t="shared" ref="R61" si="55">O61-L61</f>
        <v>0</v>
      </c>
      <c r="S61" s="142"/>
      <c r="T61" s="142"/>
      <c r="U61" s="142"/>
      <c r="V61" s="142"/>
      <c r="W61" s="142"/>
      <c r="X61" s="142"/>
    </row>
    <row r="62" spans="1:24" s="132" customFormat="1" ht="42.75" x14ac:dyDescent="0.25">
      <c r="A62" s="136">
        <v>2161</v>
      </c>
      <c r="B62" s="136">
        <v>1</v>
      </c>
      <c r="C62" s="136">
        <v>6</v>
      </c>
      <c r="D62" s="137">
        <v>1</v>
      </c>
      <c r="E62" s="141" t="s">
        <v>126</v>
      </c>
      <c r="F62" s="136"/>
      <c r="G62" s="142">
        <f t="shared" ref="G62:O62" si="56">G64+G65+G66+G67+G68+G69+G70+G71+G72+G73+G74</f>
        <v>136302.19699999999</v>
      </c>
      <c r="H62" s="142">
        <f t="shared" si="56"/>
        <v>109602.23</v>
      </c>
      <c r="I62" s="142">
        <f t="shared" si="56"/>
        <v>26699.967000000001</v>
      </c>
      <c r="J62" s="142">
        <f t="shared" si="56"/>
        <v>144421.79999999999</v>
      </c>
      <c r="K62" s="142">
        <f t="shared" si="56"/>
        <v>119271.8</v>
      </c>
      <c r="L62" s="142">
        <f t="shared" si="56"/>
        <v>25150</v>
      </c>
      <c r="M62" s="142">
        <f t="shared" si="56"/>
        <v>156247.5</v>
      </c>
      <c r="N62" s="142">
        <f t="shared" si="56"/>
        <v>134247.5</v>
      </c>
      <c r="O62" s="142">
        <f t="shared" si="56"/>
        <v>22000</v>
      </c>
      <c r="P62" s="142">
        <f t="shared" si="50"/>
        <v>11825.700000000012</v>
      </c>
      <c r="Q62" s="142">
        <f t="shared" ref="Q62" si="57">N62-K62</f>
        <v>14975.699999999997</v>
      </c>
      <c r="R62" s="142">
        <f t="shared" ref="R62" si="58">O62-L62</f>
        <v>-3150</v>
      </c>
      <c r="S62" s="142">
        <f t="shared" ref="S62:X62" si="59">S64+S65+S66+S67+S68+S69+S70+S71+S72+S73+S74</f>
        <v>174247.5</v>
      </c>
      <c r="T62" s="142">
        <f t="shared" si="59"/>
        <v>134247.5</v>
      </c>
      <c r="U62" s="142">
        <f t="shared" si="59"/>
        <v>40000</v>
      </c>
      <c r="V62" s="142">
        <f t="shared" si="59"/>
        <v>174247.5</v>
      </c>
      <c r="W62" s="142">
        <f t="shared" si="59"/>
        <v>134247.5</v>
      </c>
      <c r="X62" s="142">
        <f t="shared" si="59"/>
        <v>40000</v>
      </c>
    </row>
    <row r="63" spans="1:24" s="132" customFormat="1" x14ac:dyDescent="0.25">
      <c r="A63" s="136"/>
      <c r="B63" s="136"/>
      <c r="C63" s="136"/>
      <c r="D63" s="137"/>
      <c r="E63" s="141" t="s">
        <v>6</v>
      </c>
      <c r="F63" s="136"/>
      <c r="G63" s="142"/>
      <c r="H63" s="142"/>
      <c r="I63" s="142"/>
      <c r="J63" s="142"/>
      <c r="K63" s="142"/>
      <c r="L63" s="142"/>
      <c r="M63" s="142"/>
      <c r="N63" s="142"/>
      <c r="O63" s="142"/>
      <c r="P63" s="142">
        <f t="shared" si="50"/>
        <v>0</v>
      </c>
      <c r="Q63" s="142">
        <f t="shared" ref="Q63" si="60">N63-K63</f>
        <v>0</v>
      </c>
      <c r="R63" s="142">
        <f t="shared" ref="R63" si="61">O63-L63</f>
        <v>0</v>
      </c>
      <c r="S63" s="142"/>
      <c r="T63" s="142"/>
      <c r="U63" s="142"/>
      <c r="V63" s="142"/>
      <c r="W63" s="142"/>
      <c r="X63" s="142"/>
    </row>
    <row r="64" spans="1:24" s="132" customFormat="1" x14ac:dyDescent="0.25">
      <c r="A64" s="136"/>
      <c r="B64" s="136"/>
      <c r="C64" s="136"/>
      <c r="D64" s="137"/>
      <c r="E64" s="141" t="s">
        <v>396</v>
      </c>
      <c r="F64" s="136">
        <v>4115</v>
      </c>
      <c r="G64" s="142">
        <f>H64</f>
        <v>0</v>
      </c>
      <c r="H64" s="142">
        <v>0</v>
      </c>
      <c r="I64" s="142"/>
      <c r="J64" s="142">
        <f>K64</f>
        <v>850</v>
      </c>
      <c r="K64" s="142">
        <v>850</v>
      </c>
      <c r="L64" s="142"/>
      <c r="M64" s="142">
        <f>N64</f>
        <v>1000</v>
      </c>
      <c r="N64" s="142">
        <v>1000</v>
      </c>
      <c r="O64" s="142"/>
      <c r="P64" s="142">
        <f t="shared" si="50"/>
        <v>150</v>
      </c>
      <c r="Q64" s="142">
        <f t="shared" ref="Q64" si="62">N64-K64</f>
        <v>150</v>
      </c>
      <c r="R64" s="142">
        <f t="shared" ref="R64" si="63">O64-L64</f>
        <v>0</v>
      </c>
      <c r="S64" s="142">
        <f>T64</f>
        <v>1000</v>
      </c>
      <c r="T64" s="142">
        <v>1000</v>
      </c>
      <c r="U64" s="142"/>
      <c r="V64" s="142">
        <f>W64</f>
        <v>1000</v>
      </c>
      <c r="W64" s="142">
        <v>1000</v>
      </c>
      <c r="X64" s="142"/>
    </row>
    <row r="65" spans="1:24" s="132" customFormat="1" x14ac:dyDescent="0.25">
      <c r="A65" s="136"/>
      <c r="B65" s="136"/>
      <c r="C65" s="136"/>
      <c r="D65" s="137"/>
      <c r="E65" s="141" t="s">
        <v>397</v>
      </c>
      <c r="F65" s="136">
        <v>4216</v>
      </c>
      <c r="G65" s="142">
        <f t="shared" ref="G65:G66" si="64">H65</f>
        <v>2143</v>
      </c>
      <c r="H65" s="142">
        <v>2143</v>
      </c>
      <c r="I65" s="142"/>
      <c r="J65" s="142">
        <f t="shared" ref="J65:J66" si="65">K65</f>
        <v>1650</v>
      </c>
      <c r="K65" s="142">
        <v>1650</v>
      </c>
      <c r="L65" s="142"/>
      <c r="M65" s="142">
        <f t="shared" ref="M65:M66" si="66">N65</f>
        <v>1500</v>
      </c>
      <c r="N65" s="142">
        <v>1500</v>
      </c>
      <c r="O65" s="142"/>
      <c r="P65" s="142">
        <f t="shared" si="50"/>
        <v>-150</v>
      </c>
      <c r="Q65" s="142">
        <f t="shared" ref="Q65" si="67">N65-K65</f>
        <v>-150</v>
      </c>
      <c r="R65" s="142">
        <f t="shared" ref="R65" si="68">O65-L65</f>
        <v>0</v>
      </c>
      <c r="S65" s="142">
        <f t="shared" ref="S65:S66" si="69">T65</f>
        <v>1500</v>
      </c>
      <c r="T65" s="142">
        <v>1500</v>
      </c>
      <c r="U65" s="142"/>
      <c r="V65" s="142">
        <f t="shared" ref="V65:V66" si="70">W65</f>
        <v>1500</v>
      </c>
      <c r="W65" s="142">
        <v>1500</v>
      </c>
      <c r="X65" s="142"/>
    </row>
    <row r="66" spans="1:24" s="132" customFormat="1" ht="25.5" customHeight="1" x14ac:dyDescent="0.25">
      <c r="A66" s="136"/>
      <c r="B66" s="136"/>
      <c r="C66" s="136"/>
      <c r="D66" s="137"/>
      <c r="E66" s="141" t="s">
        <v>398</v>
      </c>
      <c r="F66" s="136">
        <v>4234</v>
      </c>
      <c r="G66" s="142">
        <f t="shared" si="64"/>
        <v>96.3</v>
      </c>
      <c r="H66" s="142">
        <v>96.3</v>
      </c>
      <c r="I66" s="142"/>
      <c r="J66" s="142">
        <f t="shared" si="65"/>
        <v>600</v>
      </c>
      <c r="K66" s="142">
        <v>600</v>
      </c>
      <c r="L66" s="142"/>
      <c r="M66" s="142">
        <f t="shared" si="66"/>
        <v>600</v>
      </c>
      <c r="N66" s="142">
        <v>600</v>
      </c>
      <c r="O66" s="142"/>
      <c r="P66" s="142">
        <f t="shared" si="50"/>
        <v>0</v>
      </c>
      <c r="Q66" s="142">
        <f t="shared" ref="Q66" si="71">N66-K66</f>
        <v>0</v>
      </c>
      <c r="R66" s="142">
        <f t="shared" ref="R66" si="72">O66-L66</f>
        <v>0</v>
      </c>
      <c r="S66" s="142">
        <f t="shared" si="69"/>
        <v>600</v>
      </c>
      <c r="T66" s="142">
        <v>600</v>
      </c>
      <c r="U66" s="142"/>
      <c r="V66" s="142">
        <f t="shared" si="70"/>
        <v>600</v>
      </c>
      <c r="W66" s="142">
        <v>600</v>
      </c>
      <c r="X66" s="142"/>
    </row>
    <row r="67" spans="1:24" s="132" customFormat="1" ht="28.5" x14ac:dyDescent="0.25">
      <c r="A67" s="136"/>
      <c r="B67" s="136"/>
      <c r="C67" s="136"/>
      <c r="D67" s="137"/>
      <c r="E67" s="141" t="s">
        <v>391</v>
      </c>
      <c r="F67" s="136">
        <v>4269</v>
      </c>
      <c r="G67" s="142">
        <f>H67</f>
        <v>0</v>
      </c>
      <c r="H67" s="142">
        <v>0</v>
      </c>
      <c r="I67" s="142"/>
      <c r="J67" s="142">
        <f>K67</f>
        <v>500</v>
      </c>
      <c r="K67" s="142">
        <v>500</v>
      </c>
      <c r="L67" s="142"/>
      <c r="M67" s="142">
        <f>N67</f>
        <v>500</v>
      </c>
      <c r="N67" s="142">
        <v>500</v>
      </c>
      <c r="O67" s="142"/>
      <c r="P67" s="142">
        <f t="shared" si="50"/>
        <v>0</v>
      </c>
      <c r="Q67" s="142">
        <f t="shared" ref="Q67" si="73">N67-K67</f>
        <v>0</v>
      </c>
      <c r="R67" s="142">
        <f t="shared" ref="R67" si="74">O67-L67</f>
        <v>0</v>
      </c>
      <c r="S67" s="142">
        <f>T67</f>
        <v>500</v>
      </c>
      <c r="T67" s="142">
        <v>500</v>
      </c>
      <c r="U67" s="142"/>
      <c r="V67" s="142">
        <f>W67</f>
        <v>500</v>
      </c>
      <c r="W67" s="142">
        <v>500</v>
      </c>
      <c r="X67" s="142"/>
    </row>
    <row r="68" spans="1:24" s="132" customFormat="1" ht="28.5" x14ac:dyDescent="0.25">
      <c r="A68" s="136"/>
      <c r="B68" s="136"/>
      <c r="C68" s="136"/>
      <c r="D68" s="137"/>
      <c r="E68" s="141" t="s">
        <v>217</v>
      </c>
      <c r="F68" s="136" t="s">
        <v>218</v>
      </c>
      <c r="G68" s="142">
        <f>H68</f>
        <v>7189.65</v>
      </c>
      <c r="H68" s="142">
        <v>7189.65</v>
      </c>
      <c r="I68" s="142"/>
      <c r="J68" s="142">
        <f>K68</f>
        <v>6821.8</v>
      </c>
      <c r="K68" s="142">
        <v>6821.8</v>
      </c>
      <c r="L68" s="142"/>
      <c r="M68" s="142">
        <f>N68</f>
        <v>5960</v>
      </c>
      <c r="N68" s="142">
        <f>4000+960+1000</f>
        <v>5960</v>
      </c>
      <c r="O68" s="142"/>
      <c r="P68" s="142">
        <f t="shared" si="50"/>
        <v>-861.80000000000018</v>
      </c>
      <c r="Q68" s="142">
        <f t="shared" ref="Q68" si="75">N68-K68</f>
        <v>-861.80000000000018</v>
      </c>
      <c r="R68" s="142">
        <f t="shared" ref="R68" si="76">O68-L68</f>
        <v>0</v>
      </c>
      <c r="S68" s="142">
        <f>T68</f>
        <v>5960</v>
      </c>
      <c r="T68" s="142">
        <f>4000+960+1000</f>
        <v>5960</v>
      </c>
      <c r="U68" s="142"/>
      <c r="V68" s="142">
        <f>W68</f>
        <v>5960</v>
      </c>
      <c r="W68" s="142">
        <f>4000+960+1000</f>
        <v>5960</v>
      </c>
      <c r="X68" s="142"/>
    </row>
    <row r="69" spans="1:24" s="132" customFormat="1" ht="42.75" x14ac:dyDescent="0.25">
      <c r="A69" s="136"/>
      <c r="B69" s="136"/>
      <c r="C69" s="136"/>
      <c r="D69" s="137"/>
      <c r="E69" s="141" t="s">
        <v>231</v>
      </c>
      <c r="F69" s="136" t="s">
        <v>232</v>
      </c>
      <c r="G69" s="142">
        <f>H69</f>
        <v>95025</v>
      </c>
      <c r="H69" s="142">
        <v>95025</v>
      </c>
      <c r="I69" s="142"/>
      <c r="J69" s="142">
        <f>K69</f>
        <v>102800</v>
      </c>
      <c r="K69" s="142">
        <v>102800</v>
      </c>
      <c r="L69" s="142"/>
      <c r="M69" s="142">
        <f>N69</f>
        <v>119287.5</v>
      </c>
      <c r="N69" s="142">
        <v>119287.5</v>
      </c>
      <c r="O69" s="142"/>
      <c r="P69" s="142">
        <f t="shared" si="50"/>
        <v>16487.5</v>
      </c>
      <c r="Q69" s="142">
        <f t="shared" ref="Q69" si="77">N69-K69</f>
        <v>16487.5</v>
      </c>
      <c r="R69" s="142">
        <f t="shared" ref="R69" si="78">O69-L69</f>
        <v>0</v>
      </c>
      <c r="S69" s="142">
        <f>T69</f>
        <v>119287.5</v>
      </c>
      <c r="T69" s="142">
        <v>119287.5</v>
      </c>
      <c r="U69" s="142"/>
      <c r="V69" s="142">
        <f>W69</f>
        <v>119287.5</v>
      </c>
      <c r="W69" s="142">
        <v>119287.5</v>
      </c>
      <c r="X69" s="142"/>
    </row>
    <row r="70" spans="1:24" s="132" customFormat="1" x14ac:dyDescent="0.25">
      <c r="A70" s="136"/>
      <c r="B70" s="136"/>
      <c r="C70" s="136"/>
      <c r="D70" s="137"/>
      <c r="E70" s="141" t="s">
        <v>403</v>
      </c>
      <c r="F70" s="136">
        <v>4657</v>
      </c>
      <c r="G70" s="142">
        <f>H70</f>
        <v>0</v>
      </c>
      <c r="H70" s="142">
        <v>0</v>
      </c>
      <c r="I70" s="142"/>
      <c r="J70" s="142">
        <f>K70</f>
        <v>0</v>
      </c>
      <c r="K70" s="142">
        <v>0</v>
      </c>
      <c r="L70" s="142"/>
      <c r="M70" s="142">
        <f>N70</f>
        <v>0</v>
      </c>
      <c r="N70" s="142">
        <v>0</v>
      </c>
      <c r="O70" s="142"/>
      <c r="P70" s="142">
        <f t="shared" si="50"/>
        <v>0</v>
      </c>
      <c r="Q70" s="142">
        <f t="shared" ref="Q70" si="79">N70-K70</f>
        <v>0</v>
      </c>
      <c r="R70" s="142">
        <f t="shared" ref="R70" si="80">O70-L70</f>
        <v>0</v>
      </c>
      <c r="S70" s="142">
        <f>T70</f>
        <v>0</v>
      </c>
      <c r="T70" s="142">
        <v>0</v>
      </c>
      <c r="U70" s="142"/>
      <c r="V70" s="142">
        <f>W70</f>
        <v>0</v>
      </c>
      <c r="W70" s="142">
        <v>0</v>
      </c>
      <c r="X70" s="142"/>
    </row>
    <row r="71" spans="1:24" s="132" customFormat="1" x14ac:dyDescent="0.25">
      <c r="A71" s="136"/>
      <c r="B71" s="136"/>
      <c r="C71" s="136"/>
      <c r="D71" s="137"/>
      <c r="E71" s="141" t="s">
        <v>246</v>
      </c>
      <c r="F71" s="136" t="s">
        <v>247</v>
      </c>
      <c r="G71" s="142">
        <f>H71</f>
        <v>5148.28</v>
      </c>
      <c r="H71" s="142">
        <v>5148.28</v>
      </c>
      <c r="I71" s="142"/>
      <c r="J71" s="142">
        <f>K71</f>
        <v>6050</v>
      </c>
      <c r="K71" s="142">
        <v>6050</v>
      </c>
      <c r="L71" s="142"/>
      <c r="M71" s="142">
        <f>N71</f>
        <v>5400</v>
      </c>
      <c r="N71" s="142">
        <f>400+5000</f>
        <v>5400</v>
      </c>
      <c r="O71" s="142"/>
      <c r="P71" s="142">
        <f t="shared" si="50"/>
        <v>-650</v>
      </c>
      <c r="Q71" s="142">
        <f t="shared" ref="Q71" si="81">N71-K71</f>
        <v>-650</v>
      </c>
      <c r="R71" s="142">
        <f t="shared" ref="R71" si="82">O71-L71</f>
        <v>0</v>
      </c>
      <c r="S71" s="142">
        <f>T71</f>
        <v>5400</v>
      </c>
      <c r="T71" s="142">
        <f>400+5000</f>
        <v>5400</v>
      </c>
      <c r="U71" s="142"/>
      <c r="V71" s="142">
        <f>W71</f>
        <v>5400</v>
      </c>
      <c r="W71" s="142">
        <f>400+5000</f>
        <v>5400</v>
      </c>
      <c r="X71" s="142"/>
    </row>
    <row r="72" spans="1:24" s="132" customFormat="1" ht="28.5" x14ac:dyDescent="0.25">
      <c r="A72" s="136"/>
      <c r="B72" s="136"/>
      <c r="C72" s="136"/>
      <c r="D72" s="137"/>
      <c r="E72" s="141" t="s">
        <v>254</v>
      </c>
      <c r="F72" s="136">
        <v>5113</v>
      </c>
      <c r="G72" s="142">
        <f>H72+I72</f>
        <v>4042.9670000000001</v>
      </c>
      <c r="H72" s="142"/>
      <c r="I72" s="142">
        <v>4042.9670000000001</v>
      </c>
      <c r="J72" s="142">
        <f>K72+L72</f>
        <v>0</v>
      </c>
      <c r="K72" s="142"/>
      <c r="L72" s="142">
        <v>0</v>
      </c>
      <c r="M72" s="142">
        <f>N72+O72</f>
        <v>10000</v>
      </c>
      <c r="N72" s="142"/>
      <c r="O72" s="142">
        <v>10000</v>
      </c>
      <c r="P72" s="142">
        <f t="shared" ref="P72:P75" si="83">M72-J72</f>
        <v>10000</v>
      </c>
      <c r="Q72" s="142">
        <f t="shared" ref="Q72:Q75" si="84">N72-K72</f>
        <v>0</v>
      </c>
      <c r="R72" s="142">
        <f t="shared" ref="R72:R75" si="85">O72-L72</f>
        <v>10000</v>
      </c>
      <c r="S72" s="142">
        <f>T72+U72</f>
        <v>30000</v>
      </c>
      <c r="T72" s="142"/>
      <c r="U72" s="142">
        <v>30000</v>
      </c>
      <c r="V72" s="142">
        <f>W72+X72</f>
        <v>30000</v>
      </c>
      <c r="W72" s="142"/>
      <c r="X72" s="142">
        <v>30000</v>
      </c>
    </row>
    <row r="73" spans="1:24" s="132" customFormat="1" x14ac:dyDescent="0.25">
      <c r="A73" s="136"/>
      <c r="B73" s="136"/>
      <c r="C73" s="136"/>
      <c r="D73" s="137"/>
      <c r="E73" s="141" t="s">
        <v>405</v>
      </c>
      <c r="F73" s="136">
        <v>5122</v>
      </c>
      <c r="G73" s="142">
        <f>H73+I73</f>
        <v>857</v>
      </c>
      <c r="H73" s="142"/>
      <c r="I73" s="142">
        <v>857</v>
      </c>
      <c r="J73" s="142">
        <f>K73+L73</f>
        <v>14350</v>
      </c>
      <c r="K73" s="142"/>
      <c r="L73" s="142">
        <v>14350</v>
      </c>
      <c r="M73" s="142">
        <f>N73+O73</f>
        <v>0</v>
      </c>
      <c r="N73" s="142"/>
      <c r="O73" s="142">
        <v>0</v>
      </c>
      <c r="P73" s="142">
        <f t="shared" si="83"/>
        <v>-14350</v>
      </c>
      <c r="Q73" s="142">
        <f t="shared" si="84"/>
        <v>0</v>
      </c>
      <c r="R73" s="142">
        <f t="shared" si="85"/>
        <v>-14350</v>
      </c>
      <c r="S73" s="142">
        <f>T73+U73</f>
        <v>0</v>
      </c>
      <c r="T73" s="142"/>
      <c r="U73" s="142">
        <v>0</v>
      </c>
      <c r="V73" s="142">
        <f>W73+X73</f>
        <v>0</v>
      </c>
      <c r="W73" s="142"/>
      <c r="X73" s="142">
        <v>0</v>
      </c>
    </row>
    <row r="74" spans="1:24" s="132" customFormat="1" x14ac:dyDescent="0.25">
      <c r="A74" s="136"/>
      <c r="B74" s="136"/>
      <c r="C74" s="136"/>
      <c r="D74" s="137"/>
      <c r="E74" s="141" t="s">
        <v>404</v>
      </c>
      <c r="F74" s="136">
        <v>5129</v>
      </c>
      <c r="G74" s="142">
        <f>H74+I74</f>
        <v>21800</v>
      </c>
      <c r="H74" s="142"/>
      <c r="I74" s="142">
        <v>21800</v>
      </c>
      <c r="J74" s="142">
        <f>K74+L74</f>
        <v>10800</v>
      </c>
      <c r="K74" s="142"/>
      <c r="L74" s="142">
        <v>10800</v>
      </c>
      <c r="M74" s="142">
        <f>N74+O74</f>
        <v>12000</v>
      </c>
      <c r="N74" s="142"/>
      <c r="O74" s="142">
        <v>12000</v>
      </c>
      <c r="P74" s="142">
        <f t="shared" si="83"/>
        <v>1200</v>
      </c>
      <c r="Q74" s="142">
        <f t="shared" si="84"/>
        <v>0</v>
      </c>
      <c r="R74" s="142">
        <f t="shared" si="85"/>
        <v>1200</v>
      </c>
      <c r="S74" s="142">
        <f>T74+U74</f>
        <v>10000</v>
      </c>
      <c r="T74" s="142"/>
      <c r="U74" s="142">
        <v>10000</v>
      </c>
      <c r="V74" s="142">
        <f>W74+X74</f>
        <v>10000</v>
      </c>
      <c r="W74" s="142"/>
      <c r="X74" s="142">
        <v>10000</v>
      </c>
    </row>
    <row r="75" spans="1:24" s="132" customFormat="1" x14ac:dyDescent="0.25">
      <c r="A75" s="136">
        <v>2200</v>
      </c>
      <c r="B75" s="136">
        <v>2</v>
      </c>
      <c r="C75" s="136">
        <v>0</v>
      </c>
      <c r="D75" s="137">
        <v>0</v>
      </c>
      <c r="E75" s="133" t="s">
        <v>127</v>
      </c>
      <c r="F75" s="134"/>
      <c r="G75" s="140">
        <f>H75</f>
        <v>0</v>
      </c>
      <c r="H75" s="140">
        <f>H77+H90</f>
        <v>0</v>
      </c>
      <c r="I75" s="140">
        <f>I77+I90</f>
        <v>0</v>
      </c>
      <c r="J75" s="140">
        <f>K75</f>
        <v>840</v>
      </c>
      <c r="K75" s="140">
        <f>K77+K90</f>
        <v>840</v>
      </c>
      <c r="L75" s="140">
        <f>L77+L90</f>
        <v>0</v>
      </c>
      <c r="M75" s="140">
        <f>N75</f>
        <v>840</v>
      </c>
      <c r="N75" s="140">
        <f>N77+N90</f>
        <v>840</v>
      </c>
      <c r="O75" s="140">
        <f>O77+O90</f>
        <v>0</v>
      </c>
      <c r="P75" s="142">
        <f t="shared" si="83"/>
        <v>0</v>
      </c>
      <c r="Q75" s="142">
        <f t="shared" si="84"/>
        <v>0</v>
      </c>
      <c r="R75" s="142">
        <f t="shared" si="85"/>
        <v>0</v>
      </c>
      <c r="S75" s="140">
        <f>T75</f>
        <v>840</v>
      </c>
      <c r="T75" s="140">
        <f>T77+T90</f>
        <v>840</v>
      </c>
      <c r="U75" s="140">
        <f>U77+U90</f>
        <v>0</v>
      </c>
      <c r="V75" s="140">
        <f>W75</f>
        <v>840</v>
      </c>
      <c r="W75" s="140">
        <f>W77+W90</f>
        <v>840</v>
      </c>
      <c r="X75" s="140">
        <f>X77+X90</f>
        <v>0</v>
      </c>
    </row>
    <row r="76" spans="1:24" s="132" customFormat="1" x14ac:dyDescent="0.25">
      <c r="A76" s="136"/>
      <c r="B76" s="136"/>
      <c r="C76" s="136"/>
      <c r="D76" s="137"/>
      <c r="E76" s="141" t="s">
        <v>6</v>
      </c>
      <c r="F76" s="136"/>
      <c r="G76" s="142"/>
      <c r="H76" s="142"/>
      <c r="I76" s="142"/>
      <c r="J76" s="142"/>
      <c r="K76" s="142"/>
      <c r="L76" s="142"/>
      <c r="M76" s="142"/>
      <c r="N76" s="142"/>
      <c r="O76" s="142"/>
      <c r="P76" s="142">
        <f t="shared" si="50"/>
        <v>0</v>
      </c>
      <c r="Q76" s="142">
        <f t="shared" ref="Q76" si="86">N76-K76</f>
        <v>0</v>
      </c>
      <c r="R76" s="142">
        <f t="shared" ref="R76" si="87">O76-L76</f>
        <v>0</v>
      </c>
      <c r="S76" s="142"/>
      <c r="T76" s="142"/>
      <c r="U76" s="142"/>
      <c r="V76" s="142"/>
      <c r="W76" s="142"/>
      <c r="X76" s="142"/>
    </row>
    <row r="77" spans="1:24" s="132" customFormat="1" ht="28.5" x14ac:dyDescent="0.25">
      <c r="A77" s="136">
        <v>2220</v>
      </c>
      <c r="B77" s="136">
        <v>2</v>
      </c>
      <c r="C77" s="136">
        <v>2</v>
      </c>
      <c r="D77" s="137">
        <v>0</v>
      </c>
      <c r="E77" s="143" t="s">
        <v>128</v>
      </c>
      <c r="F77" s="144"/>
      <c r="G77" s="140">
        <f>H77</f>
        <v>0</v>
      </c>
      <c r="H77" s="140">
        <f>H79</f>
        <v>0</v>
      </c>
      <c r="I77" s="140">
        <f>I79</f>
        <v>0</v>
      </c>
      <c r="J77" s="140">
        <f>K77</f>
        <v>740</v>
      </c>
      <c r="K77" s="140">
        <f>K79</f>
        <v>740</v>
      </c>
      <c r="L77" s="140">
        <f>L79</f>
        <v>0</v>
      </c>
      <c r="M77" s="140">
        <f>N77</f>
        <v>740</v>
      </c>
      <c r="N77" s="140">
        <f>N79</f>
        <v>740</v>
      </c>
      <c r="O77" s="140">
        <f>O79</f>
        <v>0</v>
      </c>
      <c r="P77" s="142">
        <f t="shared" ref="P77:P93" si="88">M77-J77</f>
        <v>0</v>
      </c>
      <c r="Q77" s="142">
        <f t="shared" ref="Q77:Q93" si="89">N77-K77</f>
        <v>0</v>
      </c>
      <c r="R77" s="142">
        <f t="shared" ref="R77:R93" si="90">O77-L77</f>
        <v>0</v>
      </c>
      <c r="S77" s="140">
        <f>T77</f>
        <v>740</v>
      </c>
      <c r="T77" s="140">
        <f>T79</f>
        <v>740</v>
      </c>
      <c r="U77" s="140">
        <f>U79</f>
        <v>0</v>
      </c>
      <c r="V77" s="140">
        <f>W77</f>
        <v>740</v>
      </c>
      <c r="W77" s="140">
        <f>W79</f>
        <v>740</v>
      </c>
      <c r="X77" s="140">
        <f>X79</f>
        <v>0</v>
      </c>
    </row>
    <row r="78" spans="1:24" s="132" customFormat="1" x14ac:dyDescent="0.25">
      <c r="A78" s="136"/>
      <c r="B78" s="136"/>
      <c r="C78" s="136"/>
      <c r="D78" s="137"/>
      <c r="E78" s="141" t="s">
        <v>120</v>
      </c>
      <c r="F78" s="136"/>
      <c r="G78" s="142"/>
      <c r="H78" s="142"/>
      <c r="I78" s="142"/>
      <c r="J78" s="142"/>
      <c r="K78" s="142"/>
      <c r="L78" s="142"/>
      <c r="M78" s="142"/>
      <c r="N78" s="142"/>
      <c r="O78" s="142"/>
      <c r="P78" s="142">
        <f t="shared" si="88"/>
        <v>0</v>
      </c>
      <c r="Q78" s="142">
        <f t="shared" si="89"/>
        <v>0</v>
      </c>
      <c r="R78" s="142">
        <f t="shared" si="90"/>
        <v>0</v>
      </c>
      <c r="S78" s="142"/>
      <c r="T78" s="142"/>
      <c r="U78" s="142"/>
      <c r="V78" s="142"/>
      <c r="W78" s="142"/>
      <c r="X78" s="142"/>
    </row>
    <row r="79" spans="1:24" s="132" customFormat="1" ht="28.5" x14ac:dyDescent="0.25">
      <c r="A79" s="136">
        <v>2221</v>
      </c>
      <c r="B79" s="136">
        <v>2</v>
      </c>
      <c r="C79" s="136">
        <v>2</v>
      </c>
      <c r="D79" s="137">
        <v>1</v>
      </c>
      <c r="E79" s="141" t="s">
        <v>128</v>
      </c>
      <c r="F79" s="136"/>
      <c r="G79" s="142">
        <f>H79</f>
        <v>0</v>
      </c>
      <c r="H79" s="142">
        <f>H83+H84+H82</f>
        <v>0</v>
      </c>
      <c r="I79" s="142">
        <f>I83+I84+I82</f>
        <v>0</v>
      </c>
      <c r="J79" s="142">
        <f>K79</f>
        <v>740</v>
      </c>
      <c r="K79" s="142">
        <f>K83+K84+K82</f>
        <v>740</v>
      </c>
      <c r="L79" s="142">
        <f>L83+L84+L82</f>
        <v>0</v>
      </c>
      <c r="M79" s="142">
        <f>N79</f>
        <v>740</v>
      </c>
      <c r="N79" s="142">
        <f>N83+N84+N82</f>
        <v>740</v>
      </c>
      <c r="O79" s="142">
        <f>O83+O84+O82</f>
        <v>0</v>
      </c>
      <c r="P79" s="142">
        <f t="shared" si="88"/>
        <v>0</v>
      </c>
      <c r="Q79" s="142">
        <f t="shared" si="89"/>
        <v>0</v>
      </c>
      <c r="R79" s="142">
        <f t="shared" si="90"/>
        <v>0</v>
      </c>
      <c r="S79" s="142">
        <f>T79</f>
        <v>740</v>
      </c>
      <c r="T79" s="142">
        <f>T83+T84+T82</f>
        <v>740</v>
      </c>
      <c r="U79" s="142">
        <f>U83+U84+U82</f>
        <v>0</v>
      </c>
      <c r="V79" s="142">
        <f>W79</f>
        <v>740</v>
      </c>
      <c r="W79" s="142">
        <f>W83+W84+W82</f>
        <v>740</v>
      </c>
      <c r="X79" s="142">
        <f>X83+X84+X82</f>
        <v>0</v>
      </c>
    </row>
    <row r="80" spans="1:24" s="132" customFormat="1" x14ac:dyDescent="0.25">
      <c r="A80" s="136"/>
      <c r="B80" s="136"/>
      <c r="C80" s="136"/>
      <c r="D80" s="137"/>
      <c r="E80" s="141" t="s">
        <v>6</v>
      </c>
      <c r="F80" s="136"/>
      <c r="G80" s="142"/>
      <c r="H80" s="142"/>
      <c r="I80" s="142"/>
      <c r="J80" s="142"/>
      <c r="K80" s="142"/>
      <c r="L80" s="142"/>
      <c r="M80" s="142"/>
      <c r="N80" s="142"/>
      <c r="O80" s="142"/>
      <c r="P80" s="142">
        <f t="shared" si="88"/>
        <v>0</v>
      </c>
      <c r="Q80" s="142">
        <f t="shared" si="89"/>
        <v>0</v>
      </c>
      <c r="R80" s="142">
        <f t="shared" si="90"/>
        <v>0</v>
      </c>
      <c r="S80" s="142"/>
      <c r="T80" s="142"/>
      <c r="U80" s="142"/>
      <c r="V80" s="142"/>
      <c r="W80" s="142"/>
      <c r="X80" s="142"/>
    </row>
    <row r="81" spans="1:24" s="132" customFormat="1" ht="25.5" hidden="1" customHeight="1" x14ac:dyDescent="0.25">
      <c r="A81" s="136"/>
      <c r="B81" s="136"/>
      <c r="C81" s="136"/>
      <c r="D81" s="137"/>
      <c r="E81" s="143" t="s">
        <v>282</v>
      </c>
      <c r="F81" s="145"/>
      <c r="G81" s="142"/>
      <c r="H81" s="142"/>
      <c r="I81" s="142"/>
      <c r="J81" s="142"/>
      <c r="K81" s="142"/>
      <c r="L81" s="142"/>
      <c r="M81" s="142"/>
      <c r="N81" s="142"/>
      <c r="O81" s="142"/>
      <c r="P81" s="142">
        <f t="shared" si="88"/>
        <v>0</v>
      </c>
      <c r="Q81" s="142">
        <f t="shared" si="89"/>
        <v>0</v>
      </c>
      <c r="R81" s="142">
        <f t="shared" si="90"/>
        <v>0</v>
      </c>
      <c r="S81" s="142"/>
      <c r="T81" s="142"/>
      <c r="U81" s="142"/>
      <c r="V81" s="142"/>
      <c r="W81" s="142"/>
      <c r="X81" s="142"/>
    </row>
    <row r="82" spans="1:24" s="132" customFormat="1" x14ac:dyDescent="0.25">
      <c r="A82" s="136"/>
      <c r="B82" s="136"/>
      <c r="C82" s="136"/>
      <c r="D82" s="137"/>
      <c r="E82" s="141" t="s">
        <v>475</v>
      </c>
      <c r="F82" s="136">
        <v>4216</v>
      </c>
      <c r="G82" s="142">
        <f t="shared" ref="G82" si="91">H82</f>
        <v>0</v>
      </c>
      <c r="H82" s="142">
        <v>0</v>
      </c>
      <c r="I82" s="142"/>
      <c r="J82" s="142">
        <f t="shared" ref="J82" si="92">K82</f>
        <v>0</v>
      </c>
      <c r="K82" s="142">
        <v>0</v>
      </c>
      <c r="L82" s="142"/>
      <c r="M82" s="142">
        <f t="shared" ref="M82" si="93">N82</f>
        <v>0</v>
      </c>
      <c r="N82" s="142">
        <v>0</v>
      </c>
      <c r="O82" s="142"/>
      <c r="P82" s="142">
        <f t="shared" si="88"/>
        <v>0</v>
      </c>
      <c r="Q82" s="142">
        <f t="shared" si="89"/>
        <v>0</v>
      </c>
      <c r="R82" s="142">
        <f t="shared" si="90"/>
        <v>0</v>
      </c>
      <c r="S82" s="142">
        <f t="shared" ref="S82" si="94">T82</f>
        <v>0</v>
      </c>
      <c r="T82" s="142">
        <v>0</v>
      </c>
      <c r="U82" s="142"/>
      <c r="V82" s="142">
        <f t="shared" ref="V82" si="95">W82</f>
        <v>0</v>
      </c>
      <c r="W82" s="142">
        <v>0</v>
      </c>
      <c r="X82" s="142"/>
    </row>
    <row r="83" spans="1:24" s="132" customFormat="1" ht="28.5" x14ac:dyDescent="0.25">
      <c r="A83" s="136"/>
      <c r="B83" s="136"/>
      <c r="C83" s="136"/>
      <c r="D83" s="137"/>
      <c r="E83" s="141" t="s">
        <v>215</v>
      </c>
      <c r="F83" s="136" t="s">
        <v>216</v>
      </c>
      <c r="G83" s="142">
        <f>H83</f>
        <v>0</v>
      </c>
      <c r="H83" s="142">
        <v>0</v>
      </c>
      <c r="I83" s="142"/>
      <c r="J83" s="142">
        <f>K83</f>
        <v>200</v>
      </c>
      <c r="K83" s="142">
        <v>200</v>
      </c>
      <c r="L83" s="142"/>
      <c r="M83" s="142">
        <f>N83</f>
        <v>200</v>
      </c>
      <c r="N83" s="142">
        <v>200</v>
      </c>
      <c r="O83" s="142"/>
      <c r="P83" s="142">
        <f t="shared" si="88"/>
        <v>0</v>
      </c>
      <c r="Q83" s="142">
        <f t="shared" si="89"/>
        <v>0</v>
      </c>
      <c r="R83" s="142">
        <f t="shared" si="90"/>
        <v>0</v>
      </c>
      <c r="S83" s="142">
        <f>T83</f>
        <v>200</v>
      </c>
      <c r="T83" s="142">
        <v>200</v>
      </c>
      <c r="U83" s="142"/>
      <c r="V83" s="142">
        <f>W83</f>
        <v>200</v>
      </c>
      <c r="W83" s="142">
        <v>200</v>
      </c>
      <c r="X83" s="142"/>
    </row>
    <row r="84" spans="1:24" s="132" customFormat="1" ht="28.5" x14ac:dyDescent="0.25">
      <c r="A84" s="136"/>
      <c r="B84" s="136"/>
      <c r="C84" s="136"/>
      <c r="D84" s="137"/>
      <c r="E84" s="141" t="s">
        <v>391</v>
      </c>
      <c r="F84" s="136">
        <v>4269</v>
      </c>
      <c r="G84" s="142">
        <f>H84</f>
        <v>0</v>
      </c>
      <c r="H84" s="142">
        <v>0</v>
      </c>
      <c r="I84" s="142"/>
      <c r="J84" s="142">
        <f>K84</f>
        <v>540</v>
      </c>
      <c r="K84" s="142">
        <v>540</v>
      </c>
      <c r="L84" s="142"/>
      <c r="M84" s="142">
        <f>N84</f>
        <v>540</v>
      </c>
      <c r="N84" s="142">
        <v>540</v>
      </c>
      <c r="O84" s="142"/>
      <c r="P84" s="142">
        <f t="shared" si="88"/>
        <v>0</v>
      </c>
      <c r="Q84" s="142">
        <f t="shared" si="89"/>
        <v>0</v>
      </c>
      <c r="R84" s="142">
        <f t="shared" si="90"/>
        <v>0</v>
      </c>
      <c r="S84" s="142">
        <f>T84</f>
        <v>540</v>
      </c>
      <c r="T84" s="142">
        <v>540</v>
      </c>
      <c r="U84" s="142"/>
      <c r="V84" s="142">
        <f>W84</f>
        <v>540</v>
      </c>
      <c r="W84" s="142">
        <v>540</v>
      </c>
      <c r="X84" s="142"/>
    </row>
    <row r="85" spans="1:24" s="132" customFormat="1" ht="12.75" hidden="1" customHeight="1" x14ac:dyDescent="0.25">
      <c r="A85" s="136"/>
      <c r="B85" s="136"/>
      <c r="C85" s="136"/>
      <c r="D85" s="137"/>
      <c r="E85" s="141" t="s">
        <v>200</v>
      </c>
      <c r="F85" s="136" t="s">
        <v>201</v>
      </c>
      <c r="G85" s="142"/>
      <c r="H85" s="142"/>
      <c r="I85" s="142"/>
      <c r="J85" s="142"/>
      <c r="K85" s="142"/>
      <c r="L85" s="142"/>
      <c r="M85" s="142"/>
      <c r="N85" s="142"/>
      <c r="O85" s="142"/>
      <c r="P85" s="142">
        <f t="shared" si="88"/>
        <v>0</v>
      </c>
      <c r="Q85" s="142">
        <f t="shared" si="89"/>
        <v>0</v>
      </c>
      <c r="R85" s="142">
        <f t="shared" si="90"/>
        <v>0</v>
      </c>
      <c r="S85" s="142"/>
      <c r="T85" s="142"/>
      <c r="U85" s="142"/>
      <c r="V85" s="142"/>
      <c r="W85" s="142"/>
      <c r="X85" s="142"/>
    </row>
    <row r="86" spans="1:24" s="132" customFormat="1" ht="12.75" hidden="1" customHeight="1" x14ac:dyDescent="0.25">
      <c r="A86" s="136"/>
      <c r="B86" s="136"/>
      <c r="C86" s="136"/>
      <c r="D86" s="137"/>
      <c r="E86" s="141" t="s">
        <v>217</v>
      </c>
      <c r="F86" s="136" t="s">
        <v>218</v>
      </c>
      <c r="G86" s="142"/>
      <c r="H86" s="142"/>
      <c r="I86" s="142"/>
      <c r="J86" s="142"/>
      <c r="K86" s="142"/>
      <c r="L86" s="142"/>
      <c r="M86" s="142"/>
      <c r="N86" s="142"/>
      <c r="O86" s="142"/>
      <c r="P86" s="142">
        <f t="shared" si="88"/>
        <v>0</v>
      </c>
      <c r="Q86" s="142">
        <f t="shared" si="89"/>
        <v>0</v>
      </c>
      <c r="R86" s="142">
        <f t="shared" si="90"/>
        <v>0</v>
      </c>
      <c r="S86" s="142"/>
      <c r="T86" s="142"/>
      <c r="U86" s="142"/>
      <c r="V86" s="142"/>
      <c r="W86" s="142"/>
      <c r="X86" s="142"/>
    </row>
    <row r="87" spans="1:24" s="132" customFormat="1" ht="25.5" hidden="1" customHeight="1" x14ac:dyDescent="0.25">
      <c r="A87" s="136"/>
      <c r="B87" s="136"/>
      <c r="C87" s="136"/>
      <c r="D87" s="137"/>
      <c r="E87" s="141" t="s">
        <v>254</v>
      </c>
      <c r="F87" s="136" t="s">
        <v>255</v>
      </c>
      <c r="G87" s="142"/>
      <c r="H87" s="142"/>
      <c r="I87" s="142"/>
      <c r="J87" s="142"/>
      <c r="K87" s="142"/>
      <c r="L87" s="142"/>
      <c r="M87" s="142"/>
      <c r="N87" s="142"/>
      <c r="O87" s="142"/>
      <c r="P87" s="142">
        <f t="shared" si="88"/>
        <v>0</v>
      </c>
      <c r="Q87" s="142">
        <f t="shared" si="89"/>
        <v>0</v>
      </c>
      <c r="R87" s="142">
        <f t="shared" si="90"/>
        <v>0</v>
      </c>
      <c r="S87" s="142"/>
      <c r="T87" s="142"/>
      <c r="U87" s="142"/>
      <c r="V87" s="142"/>
      <c r="W87" s="142"/>
      <c r="X87" s="142"/>
    </row>
    <row r="88" spans="1:24" s="132" customFormat="1" ht="12.75" hidden="1" customHeight="1" x14ac:dyDescent="0.25">
      <c r="A88" s="136"/>
      <c r="B88" s="136"/>
      <c r="C88" s="136"/>
      <c r="D88" s="137"/>
      <c r="E88" s="141" t="s">
        <v>258</v>
      </c>
      <c r="F88" s="136" t="s">
        <v>259</v>
      </c>
      <c r="G88" s="142"/>
      <c r="H88" s="142"/>
      <c r="I88" s="142"/>
      <c r="J88" s="142"/>
      <c r="K88" s="142"/>
      <c r="L88" s="142"/>
      <c r="M88" s="142"/>
      <c r="N88" s="142"/>
      <c r="O88" s="142"/>
      <c r="P88" s="142">
        <f t="shared" si="88"/>
        <v>0</v>
      </c>
      <c r="Q88" s="142">
        <f t="shared" si="89"/>
        <v>0</v>
      </c>
      <c r="R88" s="142">
        <f t="shared" si="90"/>
        <v>0</v>
      </c>
      <c r="S88" s="142"/>
      <c r="T88" s="142"/>
      <c r="U88" s="142"/>
      <c r="V88" s="142"/>
      <c r="W88" s="142"/>
      <c r="X88" s="142"/>
    </row>
    <row r="89" spans="1:24" s="132" customFormat="1" ht="12.75" hidden="1" customHeight="1" x14ac:dyDescent="0.25">
      <c r="A89" s="136"/>
      <c r="B89" s="136"/>
      <c r="C89" s="136"/>
      <c r="D89" s="137"/>
      <c r="E89" s="141" t="s">
        <v>260</v>
      </c>
      <c r="F89" s="136" t="s">
        <v>261</v>
      </c>
      <c r="G89" s="142"/>
      <c r="H89" s="142"/>
      <c r="I89" s="142"/>
      <c r="J89" s="142"/>
      <c r="K89" s="142"/>
      <c r="L89" s="142"/>
      <c r="M89" s="142"/>
      <c r="N89" s="142"/>
      <c r="O89" s="142"/>
      <c r="P89" s="142">
        <f t="shared" si="88"/>
        <v>0</v>
      </c>
      <c r="Q89" s="142">
        <f t="shared" si="89"/>
        <v>0</v>
      </c>
      <c r="R89" s="142">
        <f t="shared" si="90"/>
        <v>0</v>
      </c>
      <c r="S89" s="142"/>
      <c r="T89" s="142"/>
      <c r="U89" s="142"/>
      <c r="V89" s="142"/>
      <c r="W89" s="142"/>
      <c r="X89" s="142"/>
    </row>
    <row r="90" spans="1:24" s="132" customFormat="1" ht="28.5" x14ac:dyDescent="0.25">
      <c r="A90" s="136">
        <v>2250</v>
      </c>
      <c r="B90" s="136">
        <v>2</v>
      </c>
      <c r="C90" s="136">
        <v>5</v>
      </c>
      <c r="D90" s="137">
        <v>0</v>
      </c>
      <c r="E90" s="143" t="s">
        <v>129</v>
      </c>
      <c r="F90" s="144"/>
      <c r="G90" s="140">
        <f>H90</f>
        <v>0</v>
      </c>
      <c r="H90" s="140">
        <f>H92</f>
        <v>0</v>
      </c>
      <c r="I90" s="140"/>
      <c r="J90" s="140">
        <f>K90</f>
        <v>100</v>
      </c>
      <c r="K90" s="140">
        <f>K92</f>
        <v>100</v>
      </c>
      <c r="L90" s="140"/>
      <c r="M90" s="140">
        <f>N90</f>
        <v>100</v>
      </c>
      <c r="N90" s="140">
        <f>N92</f>
        <v>100</v>
      </c>
      <c r="O90" s="140"/>
      <c r="P90" s="142">
        <f t="shared" si="88"/>
        <v>0</v>
      </c>
      <c r="Q90" s="142">
        <f t="shared" si="89"/>
        <v>0</v>
      </c>
      <c r="R90" s="142">
        <f t="shared" si="90"/>
        <v>0</v>
      </c>
      <c r="S90" s="140">
        <f>T90</f>
        <v>100</v>
      </c>
      <c r="T90" s="140">
        <f>T92</f>
        <v>100</v>
      </c>
      <c r="U90" s="140"/>
      <c r="V90" s="140">
        <f>W90</f>
        <v>100</v>
      </c>
      <c r="W90" s="140">
        <f>W92</f>
        <v>100</v>
      </c>
      <c r="X90" s="140"/>
    </row>
    <row r="91" spans="1:24" s="132" customFormat="1" x14ac:dyDescent="0.25">
      <c r="A91" s="136"/>
      <c r="B91" s="136"/>
      <c r="C91" s="136"/>
      <c r="D91" s="137"/>
      <c r="E91" s="141" t="s">
        <v>120</v>
      </c>
      <c r="F91" s="136"/>
      <c r="G91" s="142"/>
      <c r="H91" s="142"/>
      <c r="I91" s="142"/>
      <c r="J91" s="142"/>
      <c r="K91" s="142"/>
      <c r="L91" s="142"/>
      <c r="M91" s="142"/>
      <c r="N91" s="142"/>
      <c r="O91" s="142"/>
      <c r="P91" s="142">
        <f t="shared" si="88"/>
        <v>0</v>
      </c>
      <c r="Q91" s="142">
        <f t="shared" si="89"/>
        <v>0</v>
      </c>
      <c r="R91" s="142">
        <f t="shared" si="90"/>
        <v>0</v>
      </c>
      <c r="S91" s="142"/>
      <c r="T91" s="142"/>
      <c r="U91" s="142"/>
      <c r="V91" s="142"/>
      <c r="W91" s="142"/>
      <c r="X91" s="142"/>
    </row>
    <row r="92" spans="1:24" s="132" customFormat="1" ht="28.5" x14ac:dyDescent="0.25">
      <c r="A92" s="136">
        <v>2251</v>
      </c>
      <c r="B92" s="136">
        <v>2</v>
      </c>
      <c r="C92" s="136">
        <v>5</v>
      </c>
      <c r="D92" s="137">
        <v>1</v>
      </c>
      <c r="E92" s="141" t="s">
        <v>129</v>
      </c>
      <c r="F92" s="136"/>
      <c r="G92" s="142">
        <f>H92</f>
        <v>0</v>
      </c>
      <c r="H92" s="142">
        <f>H95</f>
        <v>0</v>
      </c>
      <c r="I92" s="142"/>
      <c r="J92" s="142">
        <f>K92</f>
        <v>100</v>
      </c>
      <c r="K92" s="142">
        <f>K95</f>
        <v>100</v>
      </c>
      <c r="L92" s="142"/>
      <c r="M92" s="142">
        <f>N92</f>
        <v>100</v>
      </c>
      <c r="N92" s="142">
        <f>N95</f>
        <v>100</v>
      </c>
      <c r="O92" s="142"/>
      <c r="P92" s="142">
        <f t="shared" si="88"/>
        <v>0</v>
      </c>
      <c r="Q92" s="142">
        <f t="shared" si="89"/>
        <v>0</v>
      </c>
      <c r="R92" s="142">
        <f t="shared" si="90"/>
        <v>0</v>
      </c>
      <c r="S92" s="142">
        <f>T92</f>
        <v>100</v>
      </c>
      <c r="T92" s="142">
        <f>T95</f>
        <v>100</v>
      </c>
      <c r="U92" s="142"/>
      <c r="V92" s="142">
        <f>W92</f>
        <v>100</v>
      </c>
      <c r="W92" s="142">
        <f>W95</f>
        <v>100</v>
      </c>
      <c r="X92" s="142"/>
    </row>
    <row r="93" spans="1:24" s="132" customFormat="1" x14ac:dyDescent="0.25">
      <c r="A93" s="136"/>
      <c r="B93" s="136"/>
      <c r="C93" s="136"/>
      <c r="D93" s="137"/>
      <c r="E93" s="141" t="s">
        <v>6</v>
      </c>
      <c r="F93" s="136"/>
      <c r="G93" s="142"/>
      <c r="H93" s="142"/>
      <c r="I93" s="142"/>
      <c r="J93" s="142"/>
      <c r="K93" s="142"/>
      <c r="L93" s="142"/>
      <c r="M93" s="142"/>
      <c r="N93" s="142"/>
      <c r="O93" s="142"/>
      <c r="P93" s="142">
        <f t="shared" si="88"/>
        <v>0</v>
      </c>
      <c r="Q93" s="142">
        <f t="shared" si="89"/>
        <v>0</v>
      </c>
      <c r="R93" s="142">
        <f t="shared" si="90"/>
        <v>0</v>
      </c>
      <c r="S93" s="142"/>
      <c r="T93" s="142"/>
      <c r="U93" s="142"/>
      <c r="V93" s="142"/>
      <c r="W93" s="142"/>
      <c r="X93" s="142"/>
    </row>
    <row r="94" spans="1:24" s="132" customFormat="1" ht="38.25" hidden="1" customHeight="1" x14ac:dyDescent="0.25">
      <c r="A94" s="136"/>
      <c r="B94" s="136"/>
      <c r="C94" s="136"/>
      <c r="D94" s="137"/>
      <c r="E94" s="143" t="s">
        <v>283</v>
      </c>
      <c r="F94" s="145"/>
      <c r="G94" s="142"/>
      <c r="H94" s="142"/>
      <c r="I94" s="142"/>
      <c r="J94" s="142"/>
      <c r="K94" s="142"/>
      <c r="L94" s="142"/>
      <c r="M94" s="142"/>
      <c r="N94" s="142"/>
      <c r="O94" s="142"/>
      <c r="P94" s="142">
        <f t="shared" ref="P94:P134" si="96">M94-J94</f>
        <v>0</v>
      </c>
      <c r="Q94" s="142">
        <f t="shared" ref="Q94:Q134" si="97">N94-K94</f>
        <v>0</v>
      </c>
      <c r="R94" s="142">
        <f t="shared" ref="R94:R134" si="98">O94-L94</f>
        <v>0</v>
      </c>
      <c r="S94" s="142"/>
      <c r="T94" s="142"/>
      <c r="U94" s="142"/>
      <c r="V94" s="142"/>
      <c r="W94" s="142"/>
      <c r="X94" s="142"/>
    </row>
    <row r="95" spans="1:24" s="132" customFormat="1" ht="28.5" x14ac:dyDescent="0.25">
      <c r="A95" s="136"/>
      <c r="B95" s="136"/>
      <c r="C95" s="136"/>
      <c r="D95" s="137"/>
      <c r="E95" s="141" t="s">
        <v>215</v>
      </c>
      <c r="F95" s="136" t="s">
        <v>216</v>
      </c>
      <c r="G95" s="142">
        <f>H95</f>
        <v>0</v>
      </c>
      <c r="H95" s="142">
        <v>0</v>
      </c>
      <c r="I95" s="142"/>
      <c r="J95" s="142">
        <f>K95</f>
        <v>100</v>
      </c>
      <c r="K95" s="142">
        <v>100</v>
      </c>
      <c r="L95" s="142"/>
      <c r="M95" s="142">
        <f>N95</f>
        <v>100</v>
      </c>
      <c r="N95" s="142">
        <v>100</v>
      </c>
      <c r="O95" s="142"/>
      <c r="P95" s="142">
        <f t="shared" si="96"/>
        <v>0</v>
      </c>
      <c r="Q95" s="142">
        <f t="shared" si="97"/>
        <v>0</v>
      </c>
      <c r="R95" s="142">
        <f t="shared" si="98"/>
        <v>0</v>
      </c>
      <c r="S95" s="142">
        <f>T95</f>
        <v>100</v>
      </c>
      <c r="T95" s="142">
        <v>100</v>
      </c>
      <c r="U95" s="142"/>
      <c r="V95" s="142">
        <f>W95</f>
        <v>100</v>
      </c>
      <c r="W95" s="142">
        <v>100</v>
      </c>
      <c r="X95" s="142"/>
    </row>
    <row r="96" spans="1:24" s="132" customFormat="1" ht="28.5" x14ac:dyDescent="0.25">
      <c r="A96" s="136"/>
      <c r="B96" s="136">
        <v>3</v>
      </c>
      <c r="C96" s="136">
        <v>0</v>
      </c>
      <c r="D96" s="137">
        <v>0</v>
      </c>
      <c r="E96" s="141" t="s">
        <v>395</v>
      </c>
      <c r="F96" s="136"/>
      <c r="G96" s="142">
        <f>G97</f>
        <v>0</v>
      </c>
      <c r="H96" s="142">
        <f>H97</f>
        <v>0</v>
      </c>
      <c r="I96" s="142"/>
      <c r="J96" s="142">
        <f>J97</f>
        <v>100</v>
      </c>
      <c r="K96" s="142">
        <f>K97</f>
        <v>100</v>
      </c>
      <c r="L96" s="142"/>
      <c r="M96" s="142">
        <f>M97</f>
        <v>100</v>
      </c>
      <c r="N96" s="142">
        <f>N97</f>
        <v>100</v>
      </c>
      <c r="O96" s="142"/>
      <c r="P96" s="142">
        <f t="shared" si="96"/>
        <v>0</v>
      </c>
      <c r="Q96" s="142">
        <f t="shared" si="97"/>
        <v>0</v>
      </c>
      <c r="R96" s="142">
        <f t="shared" si="98"/>
        <v>0</v>
      </c>
      <c r="S96" s="142">
        <f>S97</f>
        <v>100</v>
      </c>
      <c r="T96" s="142">
        <f>T97</f>
        <v>100</v>
      </c>
      <c r="U96" s="142"/>
      <c r="V96" s="142">
        <f>V97</f>
        <v>100</v>
      </c>
      <c r="W96" s="142">
        <f>W97</f>
        <v>100</v>
      </c>
      <c r="X96" s="142"/>
    </row>
    <row r="97" spans="1:24" s="132" customFormat="1" x14ac:dyDescent="0.25">
      <c r="A97" s="136">
        <v>2250</v>
      </c>
      <c r="B97" s="136">
        <v>3</v>
      </c>
      <c r="C97" s="136">
        <v>2</v>
      </c>
      <c r="D97" s="137">
        <v>0</v>
      </c>
      <c r="E97" s="143" t="s">
        <v>394</v>
      </c>
      <c r="F97" s="144"/>
      <c r="G97" s="140">
        <f>H97</f>
        <v>0</v>
      </c>
      <c r="H97" s="140">
        <f>H99</f>
        <v>0</v>
      </c>
      <c r="I97" s="140"/>
      <c r="J97" s="140">
        <f>K97</f>
        <v>100</v>
      </c>
      <c r="K97" s="140">
        <f>K99</f>
        <v>100</v>
      </c>
      <c r="L97" s="140"/>
      <c r="M97" s="140">
        <f>N97</f>
        <v>100</v>
      </c>
      <c r="N97" s="140">
        <f>N99</f>
        <v>100</v>
      </c>
      <c r="O97" s="140"/>
      <c r="P97" s="142">
        <f t="shared" si="96"/>
        <v>0</v>
      </c>
      <c r="Q97" s="142">
        <f t="shared" si="97"/>
        <v>0</v>
      </c>
      <c r="R97" s="142">
        <f t="shared" si="98"/>
        <v>0</v>
      </c>
      <c r="S97" s="140">
        <f>T97</f>
        <v>100</v>
      </c>
      <c r="T97" s="140">
        <f>T99</f>
        <v>100</v>
      </c>
      <c r="U97" s="140"/>
      <c r="V97" s="140">
        <f>W97</f>
        <v>100</v>
      </c>
      <c r="W97" s="140">
        <f>W99</f>
        <v>100</v>
      </c>
      <c r="X97" s="140"/>
    </row>
    <row r="98" spans="1:24" s="132" customFormat="1" x14ac:dyDescent="0.25">
      <c r="A98" s="136"/>
      <c r="B98" s="136"/>
      <c r="C98" s="136"/>
      <c r="D98" s="137"/>
      <c r="E98" s="141" t="s">
        <v>120</v>
      </c>
      <c r="F98" s="136"/>
      <c r="G98" s="142"/>
      <c r="H98" s="142"/>
      <c r="I98" s="142"/>
      <c r="J98" s="142"/>
      <c r="K98" s="142"/>
      <c r="L98" s="142"/>
      <c r="M98" s="142"/>
      <c r="N98" s="142"/>
      <c r="O98" s="142"/>
      <c r="P98" s="142">
        <f t="shared" si="96"/>
        <v>0</v>
      </c>
      <c r="Q98" s="142">
        <f t="shared" si="97"/>
        <v>0</v>
      </c>
      <c r="R98" s="142">
        <f t="shared" si="98"/>
        <v>0</v>
      </c>
      <c r="S98" s="142"/>
      <c r="T98" s="142"/>
      <c r="U98" s="142"/>
      <c r="V98" s="142"/>
      <c r="W98" s="142"/>
      <c r="X98" s="142"/>
    </row>
    <row r="99" spans="1:24" s="132" customFormat="1" x14ac:dyDescent="0.25">
      <c r="A99" s="136">
        <v>2251</v>
      </c>
      <c r="B99" s="136">
        <v>3</v>
      </c>
      <c r="C99" s="136">
        <v>2</v>
      </c>
      <c r="D99" s="137">
        <v>1</v>
      </c>
      <c r="E99" s="143" t="s">
        <v>394</v>
      </c>
      <c r="F99" s="136"/>
      <c r="G99" s="142">
        <f>H99</f>
        <v>0</v>
      </c>
      <c r="H99" s="142">
        <f>H102</f>
        <v>0</v>
      </c>
      <c r="I99" s="142"/>
      <c r="J99" s="142">
        <f>K99</f>
        <v>100</v>
      </c>
      <c r="K99" s="142">
        <f>K102</f>
        <v>100</v>
      </c>
      <c r="L99" s="142"/>
      <c r="M99" s="142">
        <f>N99</f>
        <v>100</v>
      </c>
      <c r="N99" s="142">
        <f>N102</f>
        <v>100</v>
      </c>
      <c r="O99" s="142"/>
      <c r="P99" s="142">
        <f t="shared" si="96"/>
        <v>0</v>
      </c>
      <c r="Q99" s="142">
        <f t="shared" si="97"/>
        <v>0</v>
      </c>
      <c r="R99" s="142">
        <f t="shared" si="98"/>
        <v>0</v>
      </c>
      <c r="S99" s="142">
        <f>T99</f>
        <v>100</v>
      </c>
      <c r="T99" s="142">
        <f>T102</f>
        <v>100</v>
      </c>
      <c r="U99" s="142"/>
      <c r="V99" s="142">
        <f>W99</f>
        <v>100</v>
      </c>
      <c r="W99" s="142">
        <f>W102</f>
        <v>100</v>
      </c>
      <c r="X99" s="142"/>
    </row>
    <row r="100" spans="1:24" s="132" customFormat="1" x14ac:dyDescent="0.25">
      <c r="A100" s="136"/>
      <c r="B100" s="136"/>
      <c r="C100" s="136"/>
      <c r="D100" s="137"/>
      <c r="E100" s="141" t="s">
        <v>6</v>
      </c>
      <c r="F100" s="136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>
        <f t="shared" si="96"/>
        <v>0</v>
      </c>
      <c r="Q100" s="142">
        <f t="shared" si="97"/>
        <v>0</v>
      </c>
      <c r="R100" s="142">
        <f t="shared" si="98"/>
        <v>0</v>
      </c>
      <c r="S100" s="142"/>
      <c r="T100" s="142"/>
      <c r="U100" s="142"/>
      <c r="V100" s="142"/>
      <c r="W100" s="142"/>
      <c r="X100" s="142"/>
    </row>
    <row r="101" spans="1:24" s="132" customFormat="1" ht="38.25" hidden="1" customHeight="1" x14ac:dyDescent="0.25">
      <c r="A101" s="136"/>
      <c r="B101" s="136"/>
      <c r="C101" s="136"/>
      <c r="D101" s="137"/>
      <c r="E101" s="143" t="s">
        <v>283</v>
      </c>
      <c r="F101" s="145"/>
      <c r="G101" s="142"/>
      <c r="H101" s="142"/>
      <c r="I101" s="142"/>
      <c r="J101" s="142"/>
      <c r="K101" s="142"/>
      <c r="L101" s="142"/>
      <c r="M101" s="142"/>
      <c r="N101" s="142"/>
      <c r="O101" s="142"/>
      <c r="P101" s="142">
        <f t="shared" si="96"/>
        <v>0</v>
      </c>
      <c r="Q101" s="142">
        <f t="shared" si="97"/>
        <v>0</v>
      </c>
      <c r="R101" s="142">
        <f t="shared" si="98"/>
        <v>0</v>
      </c>
      <c r="S101" s="142"/>
      <c r="T101" s="142"/>
      <c r="U101" s="142"/>
      <c r="V101" s="142"/>
      <c r="W101" s="142"/>
      <c r="X101" s="142"/>
    </row>
    <row r="102" spans="1:24" s="132" customFormat="1" ht="28.5" x14ac:dyDescent="0.25">
      <c r="A102" s="136"/>
      <c r="B102" s="136"/>
      <c r="C102" s="136"/>
      <c r="D102" s="137"/>
      <c r="E102" s="141" t="s">
        <v>215</v>
      </c>
      <c r="F102" s="136" t="s">
        <v>216</v>
      </c>
      <c r="G102" s="142">
        <f>H102</f>
        <v>0</v>
      </c>
      <c r="H102" s="142">
        <v>0</v>
      </c>
      <c r="I102" s="142"/>
      <c r="J102" s="142">
        <f>K102</f>
        <v>100</v>
      </c>
      <c r="K102" s="142">
        <v>100</v>
      </c>
      <c r="L102" s="142"/>
      <c r="M102" s="142">
        <f>N102</f>
        <v>100</v>
      </c>
      <c r="N102" s="142">
        <v>100</v>
      </c>
      <c r="O102" s="142"/>
      <c r="P102" s="142">
        <f t="shared" si="96"/>
        <v>0</v>
      </c>
      <c r="Q102" s="142">
        <f t="shared" si="97"/>
        <v>0</v>
      </c>
      <c r="R102" s="142">
        <f t="shared" si="98"/>
        <v>0</v>
      </c>
      <c r="S102" s="142">
        <f>T102</f>
        <v>100</v>
      </c>
      <c r="T102" s="142">
        <v>100</v>
      </c>
      <c r="U102" s="142"/>
      <c r="V102" s="142">
        <f>W102</f>
        <v>100</v>
      </c>
      <c r="W102" s="142">
        <v>100</v>
      </c>
      <c r="X102" s="142"/>
    </row>
    <row r="103" spans="1:24" s="132" customFormat="1" ht="12.75" customHeight="1" x14ac:dyDescent="0.25">
      <c r="A103" s="136">
        <v>2400</v>
      </c>
      <c r="B103" s="136">
        <v>4</v>
      </c>
      <c r="C103" s="136">
        <v>0</v>
      </c>
      <c r="D103" s="137">
        <v>0</v>
      </c>
      <c r="E103" s="133" t="s">
        <v>130</v>
      </c>
      <c r="F103" s="134"/>
      <c r="G103" s="140">
        <f>G113+G129</f>
        <v>177365.78900000002</v>
      </c>
      <c r="H103" s="140">
        <f>H113+H129</f>
        <v>36427.273999999998</v>
      </c>
      <c r="I103" s="140">
        <f>I113+I129</f>
        <v>140938.51500000001</v>
      </c>
      <c r="J103" s="140">
        <f>J113+J129</f>
        <v>177515.48300000001</v>
      </c>
      <c r="K103" s="140">
        <f>K113+K129</f>
        <v>71850.483000000007</v>
      </c>
      <c r="L103" s="140">
        <f t="shared" ref="L103" si="99">L113+L129</f>
        <v>105665</v>
      </c>
      <c r="M103" s="140">
        <f>M113+M129</f>
        <v>95000</v>
      </c>
      <c r="N103" s="140">
        <f t="shared" ref="N103:O103" si="100">N113+N129</f>
        <v>25000</v>
      </c>
      <c r="O103" s="140">
        <f t="shared" si="100"/>
        <v>70000</v>
      </c>
      <c r="P103" s="142">
        <f t="shared" si="96"/>
        <v>-82515.483000000007</v>
      </c>
      <c r="Q103" s="142">
        <f t="shared" si="97"/>
        <v>-46850.483000000007</v>
      </c>
      <c r="R103" s="142">
        <f t="shared" si="98"/>
        <v>-35665</v>
      </c>
      <c r="S103" s="140">
        <f>S113+S129</f>
        <v>175000</v>
      </c>
      <c r="T103" s="140">
        <f>T113+T129+T135</f>
        <v>25000</v>
      </c>
      <c r="U103" s="140">
        <f>U113+U129+U131</f>
        <v>150000</v>
      </c>
      <c r="V103" s="140">
        <f>V113+V129</f>
        <v>175000</v>
      </c>
      <c r="W103" s="140">
        <f>W113+W129</f>
        <v>25000</v>
      </c>
      <c r="X103" s="140">
        <f>X113+X129+X131</f>
        <v>150000</v>
      </c>
    </row>
    <row r="104" spans="1:24" s="132" customFormat="1" ht="12.75" hidden="1" customHeight="1" x14ac:dyDescent="0.25">
      <c r="A104" s="136"/>
      <c r="B104" s="136"/>
      <c r="C104" s="136"/>
      <c r="D104" s="137"/>
      <c r="E104" s="141" t="s">
        <v>6</v>
      </c>
      <c r="F104" s="136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>
        <f t="shared" si="96"/>
        <v>0</v>
      </c>
      <c r="Q104" s="142">
        <f t="shared" si="97"/>
        <v>0</v>
      </c>
      <c r="R104" s="142">
        <f t="shared" si="98"/>
        <v>0</v>
      </c>
      <c r="S104" s="142"/>
      <c r="T104" s="142"/>
      <c r="U104" s="142"/>
      <c r="V104" s="142"/>
      <c r="W104" s="142"/>
      <c r="X104" s="142"/>
    </row>
    <row r="105" spans="1:24" s="132" customFormat="1" ht="25.5" hidden="1" customHeight="1" x14ac:dyDescent="0.25">
      <c r="A105" s="136">
        <v>2410</v>
      </c>
      <c r="B105" s="136">
        <v>4</v>
      </c>
      <c r="C105" s="136">
        <v>1</v>
      </c>
      <c r="D105" s="137">
        <v>0</v>
      </c>
      <c r="E105" s="143" t="s">
        <v>131</v>
      </c>
      <c r="F105" s="144"/>
      <c r="G105" s="140"/>
      <c r="H105" s="140"/>
      <c r="I105" s="140"/>
      <c r="J105" s="140"/>
      <c r="K105" s="140"/>
      <c r="L105" s="140"/>
      <c r="M105" s="140"/>
      <c r="N105" s="140"/>
      <c r="O105" s="140"/>
      <c r="P105" s="142">
        <f t="shared" si="96"/>
        <v>0</v>
      </c>
      <c r="Q105" s="142">
        <f t="shared" si="97"/>
        <v>0</v>
      </c>
      <c r="R105" s="142">
        <f t="shared" si="98"/>
        <v>0</v>
      </c>
      <c r="S105" s="140"/>
      <c r="T105" s="140"/>
      <c r="U105" s="140"/>
      <c r="V105" s="140"/>
      <c r="W105" s="140"/>
      <c r="X105" s="140"/>
    </row>
    <row r="106" spans="1:24" s="132" customFormat="1" ht="12.75" hidden="1" customHeight="1" x14ac:dyDescent="0.25">
      <c r="A106" s="136"/>
      <c r="B106" s="136"/>
      <c r="C106" s="136"/>
      <c r="D106" s="137"/>
      <c r="E106" s="141" t="s">
        <v>120</v>
      </c>
      <c r="F106" s="136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>
        <f t="shared" si="96"/>
        <v>0</v>
      </c>
      <c r="Q106" s="142">
        <f t="shared" si="97"/>
        <v>0</v>
      </c>
      <c r="R106" s="142">
        <f t="shared" si="98"/>
        <v>0</v>
      </c>
      <c r="S106" s="142"/>
      <c r="T106" s="142"/>
      <c r="U106" s="142"/>
      <c r="V106" s="142"/>
      <c r="W106" s="142"/>
      <c r="X106" s="142"/>
    </row>
    <row r="107" spans="1:24" s="132" customFormat="1" ht="25.5" hidden="1" customHeight="1" x14ac:dyDescent="0.25">
      <c r="A107" s="136">
        <v>2411</v>
      </c>
      <c r="B107" s="136">
        <v>4</v>
      </c>
      <c r="C107" s="136">
        <v>1</v>
      </c>
      <c r="D107" s="137">
        <v>1</v>
      </c>
      <c r="E107" s="141" t="s">
        <v>132</v>
      </c>
      <c r="F107" s="136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>
        <f t="shared" si="96"/>
        <v>0</v>
      </c>
      <c r="Q107" s="142">
        <f t="shared" si="97"/>
        <v>0</v>
      </c>
      <c r="R107" s="142">
        <f t="shared" si="98"/>
        <v>0</v>
      </c>
      <c r="S107" s="142"/>
      <c r="T107" s="142"/>
      <c r="U107" s="142"/>
      <c r="V107" s="142"/>
      <c r="W107" s="142"/>
      <c r="X107" s="142"/>
    </row>
    <row r="108" spans="1:24" s="132" customFormat="1" ht="12.75" hidden="1" customHeight="1" x14ac:dyDescent="0.25">
      <c r="A108" s="136"/>
      <c r="B108" s="136"/>
      <c r="C108" s="136"/>
      <c r="D108" s="137"/>
      <c r="E108" s="141" t="s">
        <v>6</v>
      </c>
      <c r="F108" s="136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>
        <f t="shared" si="96"/>
        <v>0</v>
      </c>
      <c r="Q108" s="142">
        <f t="shared" si="97"/>
        <v>0</v>
      </c>
      <c r="R108" s="142">
        <f t="shared" si="98"/>
        <v>0</v>
      </c>
      <c r="S108" s="142"/>
      <c r="T108" s="142"/>
      <c r="U108" s="142"/>
      <c r="V108" s="142"/>
      <c r="W108" s="142"/>
      <c r="X108" s="142"/>
    </row>
    <row r="109" spans="1:24" s="132" customFormat="1" ht="38.25" hidden="1" customHeight="1" x14ac:dyDescent="0.25">
      <c r="A109" s="136"/>
      <c r="B109" s="136"/>
      <c r="C109" s="136"/>
      <c r="D109" s="137"/>
      <c r="E109" s="143" t="s">
        <v>284</v>
      </c>
      <c r="F109" s="145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>
        <f t="shared" si="96"/>
        <v>0</v>
      </c>
      <c r="Q109" s="142">
        <f t="shared" si="97"/>
        <v>0</v>
      </c>
      <c r="R109" s="142">
        <f t="shared" si="98"/>
        <v>0</v>
      </c>
      <c r="S109" s="142"/>
      <c r="T109" s="142"/>
      <c r="U109" s="142"/>
      <c r="V109" s="142"/>
      <c r="W109" s="142"/>
      <c r="X109" s="142"/>
    </row>
    <row r="110" spans="1:24" s="132" customFormat="1" ht="12.75" hidden="1" customHeight="1" x14ac:dyDescent="0.25">
      <c r="A110" s="136"/>
      <c r="B110" s="136"/>
      <c r="C110" s="136"/>
      <c r="D110" s="137"/>
      <c r="E110" s="141" t="s">
        <v>215</v>
      </c>
      <c r="F110" s="136" t="s">
        <v>216</v>
      </c>
      <c r="G110" s="142"/>
      <c r="H110" s="142"/>
      <c r="I110" s="142"/>
      <c r="J110" s="142"/>
      <c r="K110" s="142"/>
      <c r="L110" s="142"/>
      <c r="M110" s="142"/>
      <c r="N110" s="142"/>
      <c r="O110" s="142"/>
      <c r="P110" s="142">
        <f t="shared" si="96"/>
        <v>0</v>
      </c>
      <c r="Q110" s="142">
        <f t="shared" si="97"/>
        <v>0</v>
      </c>
      <c r="R110" s="142">
        <f t="shared" si="98"/>
        <v>0</v>
      </c>
      <c r="S110" s="142"/>
      <c r="T110" s="142"/>
      <c r="U110" s="142"/>
      <c r="V110" s="142"/>
      <c r="W110" s="142"/>
      <c r="X110" s="142"/>
    </row>
    <row r="111" spans="1:24" s="132" customFormat="1" ht="51" hidden="1" customHeight="1" x14ac:dyDescent="0.25">
      <c r="A111" s="136"/>
      <c r="B111" s="136"/>
      <c r="C111" s="136"/>
      <c r="D111" s="137"/>
      <c r="E111" s="143" t="s">
        <v>285</v>
      </c>
      <c r="F111" s="145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>
        <f t="shared" si="96"/>
        <v>0</v>
      </c>
      <c r="Q111" s="142">
        <f t="shared" si="97"/>
        <v>0</v>
      </c>
      <c r="R111" s="142">
        <f t="shared" si="98"/>
        <v>0</v>
      </c>
      <c r="S111" s="142"/>
      <c r="T111" s="142"/>
      <c r="U111" s="142"/>
      <c r="V111" s="142"/>
      <c r="W111" s="142"/>
      <c r="X111" s="142"/>
    </row>
    <row r="112" spans="1:24" s="132" customFormat="1" ht="12.75" hidden="1" customHeight="1" x14ac:dyDescent="0.25">
      <c r="A112" s="136"/>
      <c r="B112" s="136"/>
      <c r="C112" s="136"/>
      <c r="D112" s="137"/>
      <c r="E112" s="141" t="s">
        <v>215</v>
      </c>
      <c r="F112" s="136" t="s">
        <v>216</v>
      </c>
      <c r="G112" s="142"/>
      <c r="H112" s="142"/>
      <c r="I112" s="142"/>
      <c r="J112" s="142"/>
      <c r="K112" s="142"/>
      <c r="L112" s="142"/>
      <c r="M112" s="142"/>
      <c r="N112" s="142"/>
      <c r="O112" s="142"/>
      <c r="P112" s="142">
        <f t="shared" si="96"/>
        <v>0</v>
      </c>
      <c r="Q112" s="142">
        <f t="shared" si="97"/>
        <v>0</v>
      </c>
      <c r="R112" s="142">
        <f t="shared" si="98"/>
        <v>0</v>
      </c>
      <c r="S112" s="142"/>
      <c r="T112" s="142"/>
      <c r="U112" s="142"/>
      <c r="V112" s="142"/>
      <c r="W112" s="142"/>
      <c r="X112" s="142"/>
    </row>
    <row r="113" spans="1:24" s="132" customFormat="1" ht="25.5" customHeight="1" x14ac:dyDescent="0.25">
      <c r="A113" s="136">
        <v>2420</v>
      </c>
      <c r="B113" s="136">
        <v>4</v>
      </c>
      <c r="C113" s="136">
        <v>2</v>
      </c>
      <c r="D113" s="137">
        <v>0</v>
      </c>
      <c r="E113" s="143" t="s">
        <v>133</v>
      </c>
      <c r="F113" s="144"/>
      <c r="G113" s="140">
        <f>G115</f>
        <v>27.274000000000001</v>
      </c>
      <c r="H113" s="140">
        <f t="shared" ref="H113:I113" si="101">H115</f>
        <v>27.274000000000001</v>
      </c>
      <c r="I113" s="140">
        <f t="shared" si="101"/>
        <v>0</v>
      </c>
      <c r="J113" s="140">
        <f>J115</f>
        <v>45829.483</v>
      </c>
      <c r="K113" s="140">
        <f t="shared" ref="K113:L113" si="102">K115</f>
        <v>44929.483</v>
      </c>
      <c r="L113" s="140">
        <f t="shared" si="102"/>
        <v>900</v>
      </c>
      <c r="M113" s="140">
        <f>M115</f>
        <v>0</v>
      </c>
      <c r="N113" s="140">
        <f t="shared" ref="N113:O113" si="103">N115</f>
        <v>0</v>
      </c>
      <c r="O113" s="140">
        <f t="shared" si="103"/>
        <v>0</v>
      </c>
      <c r="P113" s="142">
        <f t="shared" si="96"/>
        <v>-45829.483</v>
      </c>
      <c r="Q113" s="142">
        <f t="shared" si="97"/>
        <v>-44929.483</v>
      </c>
      <c r="R113" s="142">
        <f t="shared" si="98"/>
        <v>-900</v>
      </c>
      <c r="S113" s="140">
        <f>S115</f>
        <v>0</v>
      </c>
      <c r="T113" s="140">
        <f t="shared" ref="T113:U113" si="104">T115</f>
        <v>0</v>
      </c>
      <c r="U113" s="140">
        <f t="shared" si="104"/>
        <v>0</v>
      </c>
      <c r="V113" s="140">
        <f>V115</f>
        <v>0</v>
      </c>
      <c r="W113" s="140">
        <f t="shared" ref="W113:X113" si="105">W115</f>
        <v>0</v>
      </c>
      <c r="X113" s="140">
        <f t="shared" si="105"/>
        <v>0</v>
      </c>
    </row>
    <row r="114" spans="1:24" s="132" customFormat="1" ht="12.75" customHeight="1" x14ac:dyDescent="0.25">
      <c r="A114" s="136"/>
      <c r="B114" s="136"/>
      <c r="C114" s="136"/>
      <c r="D114" s="137"/>
      <c r="E114" s="141" t="s">
        <v>120</v>
      </c>
      <c r="F114" s="136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>
        <f t="shared" si="96"/>
        <v>0</v>
      </c>
      <c r="Q114" s="142">
        <f t="shared" si="97"/>
        <v>0</v>
      </c>
      <c r="R114" s="142">
        <f t="shared" si="98"/>
        <v>0</v>
      </c>
      <c r="S114" s="142"/>
      <c r="T114" s="142"/>
      <c r="U114" s="142"/>
      <c r="V114" s="142"/>
      <c r="W114" s="142"/>
      <c r="X114" s="142"/>
    </row>
    <row r="115" spans="1:24" s="132" customFormat="1" ht="12.75" customHeight="1" x14ac:dyDescent="0.25">
      <c r="A115" s="136">
        <v>2424</v>
      </c>
      <c r="B115" s="136">
        <v>4</v>
      </c>
      <c r="C115" s="136">
        <v>2</v>
      </c>
      <c r="D115" s="137">
        <v>1</v>
      </c>
      <c r="E115" s="141" t="s">
        <v>134</v>
      </c>
      <c r="F115" s="136"/>
      <c r="G115" s="142">
        <f>G125+G127</f>
        <v>27.274000000000001</v>
      </c>
      <c r="H115" s="142">
        <f>H125+H127</f>
        <v>27.274000000000001</v>
      </c>
      <c r="I115" s="142">
        <f>I125+I127</f>
        <v>0</v>
      </c>
      <c r="J115" s="142">
        <f>J124+J125+J126+J127+J128</f>
        <v>45829.483</v>
      </c>
      <c r="K115" s="142">
        <f t="shared" ref="K115:L115" si="106">K124+K125+K126+K127+K128</f>
        <v>44929.483</v>
      </c>
      <c r="L115" s="142">
        <f t="shared" si="106"/>
        <v>900</v>
      </c>
      <c r="M115" s="142">
        <f>M124+M125+M126+M127+M128</f>
        <v>0</v>
      </c>
      <c r="N115" s="142">
        <f t="shared" ref="N115:O115" si="107">N124+N125+N126+N127+N128</f>
        <v>0</v>
      </c>
      <c r="O115" s="142">
        <f t="shared" si="107"/>
        <v>0</v>
      </c>
      <c r="P115" s="142">
        <f t="shared" si="96"/>
        <v>-45829.483</v>
      </c>
      <c r="Q115" s="142">
        <f t="shared" si="97"/>
        <v>-44929.483</v>
      </c>
      <c r="R115" s="142">
        <f t="shared" si="98"/>
        <v>-900</v>
      </c>
      <c r="S115" s="142">
        <f>S124+S125+S126+S127+S128</f>
        <v>0</v>
      </c>
      <c r="T115" s="142">
        <f t="shared" ref="T115:U115" si="108">T124+T125+T126+T127+T128</f>
        <v>0</v>
      </c>
      <c r="U115" s="142">
        <f t="shared" si="108"/>
        <v>0</v>
      </c>
      <c r="V115" s="142">
        <f>V124+V125+V126+V127+V128</f>
        <v>0</v>
      </c>
      <c r="W115" s="142">
        <f t="shared" ref="W115:X115" si="109">W124+W125+W126+W127+W128</f>
        <v>0</v>
      </c>
      <c r="X115" s="142">
        <f t="shared" si="109"/>
        <v>0</v>
      </c>
    </row>
    <row r="116" spans="1:24" s="132" customFormat="1" ht="12.75" customHeight="1" x14ac:dyDescent="0.25">
      <c r="A116" s="136"/>
      <c r="B116" s="136"/>
      <c r="C116" s="136"/>
      <c r="D116" s="137"/>
      <c r="E116" s="141" t="s">
        <v>6</v>
      </c>
      <c r="F116" s="136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>
        <f t="shared" si="96"/>
        <v>0</v>
      </c>
      <c r="Q116" s="142">
        <f t="shared" si="97"/>
        <v>0</v>
      </c>
      <c r="R116" s="142">
        <f t="shared" si="98"/>
        <v>0</v>
      </c>
      <c r="S116" s="142"/>
      <c r="T116" s="142"/>
      <c r="U116" s="142"/>
      <c r="V116" s="142"/>
      <c r="W116" s="142"/>
      <c r="X116" s="142"/>
    </row>
    <row r="117" spans="1:24" s="132" customFormat="1" ht="12.75" customHeight="1" x14ac:dyDescent="0.25">
      <c r="A117" s="136"/>
      <c r="B117" s="136"/>
      <c r="C117" s="136"/>
      <c r="D117" s="137"/>
      <c r="E117" s="143" t="s">
        <v>286</v>
      </c>
      <c r="F117" s="145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>
        <f t="shared" si="96"/>
        <v>0</v>
      </c>
      <c r="Q117" s="142">
        <f t="shared" si="97"/>
        <v>0</v>
      </c>
      <c r="R117" s="142">
        <f t="shared" si="98"/>
        <v>0</v>
      </c>
      <c r="S117" s="142"/>
      <c r="T117" s="142"/>
      <c r="U117" s="142"/>
      <c r="V117" s="142"/>
      <c r="W117" s="142"/>
      <c r="X117" s="142"/>
    </row>
    <row r="118" spans="1:24" s="132" customFormat="1" ht="12.75" hidden="1" customHeight="1" x14ac:dyDescent="0.25">
      <c r="A118" s="136"/>
      <c r="B118" s="136"/>
      <c r="C118" s="136"/>
      <c r="D118" s="137"/>
      <c r="E118" s="141" t="s">
        <v>252</v>
      </c>
      <c r="F118" s="136" t="s">
        <v>253</v>
      </c>
      <c r="G118" s="142"/>
      <c r="H118" s="142"/>
      <c r="I118" s="142"/>
      <c r="J118" s="142"/>
      <c r="K118" s="142"/>
      <c r="L118" s="142"/>
      <c r="M118" s="142"/>
      <c r="N118" s="142"/>
      <c r="O118" s="142"/>
      <c r="P118" s="142">
        <f t="shared" si="96"/>
        <v>0</v>
      </c>
      <c r="Q118" s="142">
        <f t="shared" si="97"/>
        <v>0</v>
      </c>
      <c r="R118" s="142">
        <f t="shared" si="98"/>
        <v>0</v>
      </c>
      <c r="S118" s="142"/>
      <c r="T118" s="142"/>
      <c r="U118" s="142"/>
      <c r="V118" s="142"/>
      <c r="W118" s="142"/>
      <c r="X118" s="142"/>
    </row>
    <row r="119" spans="1:24" s="132" customFormat="1" ht="12.75" hidden="1" customHeight="1" x14ac:dyDescent="0.25">
      <c r="A119" s="136">
        <v>2430</v>
      </c>
      <c r="B119" s="136">
        <v>4</v>
      </c>
      <c r="C119" s="136">
        <v>3</v>
      </c>
      <c r="D119" s="137">
        <v>0</v>
      </c>
      <c r="E119" s="143" t="s">
        <v>135</v>
      </c>
      <c r="F119" s="144"/>
      <c r="G119" s="140"/>
      <c r="H119" s="140"/>
      <c r="I119" s="140"/>
      <c r="J119" s="140"/>
      <c r="K119" s="140"/>
      <c r="L119" s="140"/>
      <c r="M119" s="140"/>
      <c r="N119" s="140"/>
      <c r="O119" s="140"/>
      <c r="P119" s="142">
        <f t="shared" si="96"/>
        <v>0</v>
      </c>
      <c r="Q119" s="142">
        <f t="shared" si="97"/>
        <v>0</v>
      </c>
      <c r="R119" s="142">
        <f t="shared" si="98"/>
        <v>0</v>
      </c>
      <c r="S119" s="140"/>
      <c r="T119" s="140"/>
      <c r="U119" s="140"/>
      <c r="V119" s="140"/>
      <c r="W119" s="140"/>
      <c r="X119" s="140"/>
    </row>
    <row r="120" spans="1:24" s="132" customFormat="1" ht="12.75" hidden="1" customHeight="1" x14ac:dyDescent="0.25">
      <c r="A120" s="136"/>
      <c r="B120" s="136"/>
      <c r="C120" s="136"/>
      <c r="D120" s="137"/>
      <c r="E120" s="141" t="s">
        <v>120</v>
      </c>
      <c r="F120" s="136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>
        <f t="shared" si="96"/>
        <v>0</v>
      </c>
      <c r="Q120" s="142">
        <f t="shared" si="97"/>
        <v>0</v>
      </c>
      <c r="R120" s="142">
        <f t="shared" si="98"/>
        <v>0</v>
      </c>
      <c r="S120" s="142"/>
      <c r="T120" s="142"/>
      <c r="U120" s="142"/>
      <c r="V120" s="142"/>
      <c r="W120" s="142"/>
      <c r="X120" s="142"/>
    </row>
    <row r="121" spans="1:24" s="132" customFormat="1" ht="12.75" hidden="1" customHeight="1" x14ac:dyDescent="0.25">
      <c r="A121" s="136">
        <v>2435</v>
      </c>
      <c r="B121" s="136">
        <v>4</v>
      </c>
      <c r="C121" s="136">
        <v>3</v>
      </c>
      <c r="D121" s="137">
        <v>5</v>
      </c>
      <c r="E121" s="141" t="s">
        <v>136</v>
      </c>
      <c r="F121" s="136"/>
      <c r="G121" s="142"/>
      <c r="H121" s="142"/>
      <c r="I121" s="142"/>
      <c r="J121" s="142"/>
      <c r="K121" s="142"/>
      <c r="L121" s="142"/>
      <c r="M121" s="142"/>
      <c r="N121" s="142"/>
      <c r="O121" s="142"/>
      <c r="P121" s="142">
        <f t="shared" si="96"/>
        <v>0</v>
      </c>
      <c r="Q121" s="142">
        <f t="shared" si="97"/>
        <v>0</v>
      </c>
      <c r="R121" s="142">
        <f t="shared" si="98"/>
        <v>0</v>
      </c>
      <c r="S121" s="142"/>
      <c r="T121" s="142"/>
      <c r="U121" s="142"/>
      <c r="V121" s="142"/>
      <c r="W121" s="142"/>
      <c r="X121" s="142"/>
    </row>
    <row r="122" spans="1:24" s="132" customFormat="1" ht="12.75" customHeight="1" x14ac:dyDescent="0.25">
      <c r="A122" s="136"/>
      <c r="B122" s="136"/>
      <c r="C122" s="136"/>
      <c r="D122" s="137"/>
      <c r="E122" s="141" t="s">
        <v>6</v>
      </c>
      <c r="F122" s="136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>
        <f t="shared" si="96"/>
        <v>0</v>
      </c>
      <c r="Q122" s="142">
        <f t="shared" si="97"/>
        <v>0</v>
      </c>
      <c r="R122" s="142">
        <f t="shared" si="98"/>
        <v>0</v>
      </c>
      <c r="S122" s="142"/>
      <c r="T122" s="142"/>
      <c r="U122" s="142"/>
      <c r="V122" s="142"/>
      <c r="W122" s="142"/>
      <c r="X122" s="142"/>
    </row>
    <row r="123" spans="1:24" s="132" customFormat="1" ht="40.5" hidden="1" customHeight="1" x14ac:dyDescent="0.25">
      <c r="A123" s="136"/>
      <c r="B123" s="136"/>
      <c r="C123" s="136"/>
      <c r="D123" s="137"/>
      <c r="E123" s="143" t="s">
        <v>488</v>
      </c>
      <c r="F123" s="145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>
        <f t="shared" si="96"/>
        <v>0</v>
      </c>
      <c r="Q123" s="142">
        <f t="shared" si="97"/>
        <v>0</v>
      </c>
      <c r="R123" s="142">
        <f t="shared" si="98"/>
        <v>0</v>
      </c>
      <c r="S123" s="142"/>
      <c r="T123" s="142"/>
      <c r="U123" s="142"/>
      <c r="V123" s="142"/>
      <c r="W123" s="142"/>
      <c r="X123" s="142"/>
    </row>
    <row r="124" spans="1:24" s="132" customFormat="1" ht="28.5" x14ac:dyDescent="0.25">
      <c r="A124" s="136"/>
      <c r="B124" s="136"/>
      <c r="C124" s="136"/>
      <c r="D124" s="137"/>
      <c r="E124" s="141" t="s">
        <v>217</v>
      </c>
      <c r="F124" s="136" t="s">
        <v>218</v>
      </c>
      <c r="G124" s="142">
        <f>H124+I124</f>
        <v>0</v>
      </c>
      <c r="H124" s="142">
        <v>0</v>
      </c>
      <c r="I124" s="142"/>
      <c r="J124" s="142">
        <f>K124+L124</f>
        <v>100</v>
      </c>
      <c r="K124" s="142">
        <v>100</v>
      </c>
      <c r="L124" s="142"/>
      <c r="M124" s="142">
        <f>N124+O124</f>
        <v>0</v>
      </c>
      <c r="N124" s="142"/>
      <c r="O124" s="142"/>
      <c r="P124" s="142">
        <f t="shared" si="96"/>
        <v>-100</v>
      </c>
      <c r="Q124" s="142">
        <f t="shared" si="97"/>
        <v>-100</v>
      </c>
      <c r="R124" s="142">
        <f t="shared" si="98"/>
        <v>0</v>
      </c>
      <c r="S124" s="142">
        <f>T124+U124</f>
        <v>0</v>
      </c>
      <c r="T124" s="142"/>
      <c r="U124" s="142"/>
      <c r="V124" s="142">
        <f>W124+X124</f>
        <v>0</v>
      </c>
      <c r="W124" s="142"/>
      <c r="X124" s="142"/>
    </row>
    <row r="125" spans="1:24" s="132" customFormat="1" x14ac:dyDescent="0.25">
      <c r="A125" s="136"/>
      <c r="B125" s="136"/>
      <c r="C125" s="136"/>
      <c r="D125" s="137"/>
      <c r="E125" s="141" t="s">
        <v>403</v>
      </c>
      <c r="F125" s="136">
        <v>4657</v>
      </c>
      <c r="G125" s="142">
        <f>H125</f>
        <v>27.274000000000001</v>
      </c>
      <c r="H125" s="142">
        <v>27.274000000000001</v>
      </c>
      <c r="I125" s="142"/>
      <c r="J125" s="142">
        <f>K125</f>
        <v>0</v>
      </c>
      <c r="K125" s="142"/>
      <c r="L125" s="142"/>
      <c r="M125" s="142">
        <f>N125</f>
        <v>0</v>
      </c>
      <c r="N125" s="142"/>
      <c r="O125" s="142"/>
      <c r="P125" s="142">
        <f t="shared" si="96"/>
        <v>0</v>
      </c>
      <c r="Q125" s="142">
        <f t="shared" si="97"/>
        <v>0</v>
      </c>
      <c r="R125" s="142">
        <f t="shared" si="98"/>
        <v>0</v>
      </c>
      <c r="S125" s="142">
        <f>T125</f>
        <v>0</v>
      </c>
      <c r="T125" s="142"/>
      <c r="U125" s="142"/>
      <c r="V125" s="142">
        <f>W125</f>
        <v>0</v>
      </c>
      <c r="W125" s="142"/>
      <c r="X125" s="142"/>
    </row>
    <row r="126" spans="1:24" s="132" customFormat="1" x14ac:dyDescent="0.25">
      <c r="A126" s="136"/>
      <c r="B126" s="136"/>
      <c r="C126" s="136"/>
      <c r="D126" s="137"/>
      <c r="E126" s="141" t="s">
        <v>399</v>
      </c>
      <c r="F126" s="136">
        <v>4729</v>
      </c>
      <c r="G126" s="142">
        <f t="shared" ref="G126" si="110">H126+I126</f>
        <v>0</v>
      </c>
      <c r="H126" s="142">
        <v>0</v>
      </c>
      <c r="I126" s="142"/>
      <c r="J126" s="142">
        <f t="shared" ref="J126:J128" si="111">K126+L126</f>
        <v>44829.483</v>
      </c>
      <c r="K126" s="142">
        <v>44829.483</v>
      </c>
      <c r="L126" s="142"/>
      <c r="M126" s="142">
        <f t="shared" ref="M126:M128" si="112">N126+O126</f>
        <v>0</v>
      </c>
      <c r="N126" s="142">
        <v>0</v>
      </c>
      <c r="O126" s="142"/>
      <c r="P126" s="142">
        <f t="shared" si="96"/>
        <v>-44829.483</v>
      </c>
      <c r="Q126" s="142">
        <f t="shared" si="97"/>
        <v>-44829.483</v>
      </c>
      <c r="R126" s="142">
        <f t="shared" si="98"/>
        <v>0</v>
      </c>
      <c r="S126" s="142">
        <f t="shared" ref="S126:S128" si="113">T126+U126</f>
        <v>0</v>
      </c>
      <c r="T126" s="142">
        <v>0</v>
      </c>
      <c r="U126" s="142"/>
      <c r="V126" s="142">
        <f t="shared" ref="V126:V128" si="114">W126+X126</f>
        <v>0</v>
      </c>
      <c r="W126" s="142">
        <v>0</v>
      </c>
      <c r="X126" s="142"/>
    </row>
    <row r="127" spans="1:24" s="132" customFormat="1" ht="28.5" x14ac:dyDescent="0.25">
      <c r="A127" s="136"/>
      <c r="B127" s="136"/>
      <c r="C127" s="136"/>
      <c r="D127" s="137"/>
      <c r="E127" s="141" t="s">
        <v>254</v>
      </c>
      <c r="F127" s="136">
        <v>5113</v>
      </c>
      <c r="G127" s="142">
        <f>H127+I127</f>
        <v>0</v>
      </c>
      <c r="H127" s="142">
        <v>0</v>
      </c>
      <c r="I127" s="142">
        <v>0</v>
      </c>
      <c r="J127" s="142">
        <f t="shared" si="111"/>
        <v>0</v>
      </c>
      <c r="K127" s="142">
        <v>0</v>
      </c>
      <c r="L127" s="142">
        <v>0</v>
      </c>
      <c r="M127" s="142">
        <f t="shared" si="112"/>
        <v>0</v>
      </c>
      <c r="N127" s="142">
        <v>0</v>
      </c>
      <c r="O127" s="142">
        <v>0</v>
      </c>
      <c r="P127" s="142">
        <f t="shared" si="96"/>
        <v>0</v>
      </c>
      <c r="Q127" s="142">
        <f t="shared" si="97"/>
        <v>0</v>
      </c>
      <c r="R127" s="142">
        <f t="shared" si="98"/>
        <v>0</v>
      </c>
      <c r="S127" s="142">
        <f t="shared" si="113"/>
        <v>0</v>
      </c>
      <c r="T127" s="142">
        <v>0</v>
      </c>
      <c r="U127" s="142">
        <v>0</v>
      </c>
      <c r="V127" s="142">
        <f t="shared" si="114"/>
        <v>0</v>
      </c>
      <c r="W127" s="142">
        <v>0</v>
      </c>
      <c r="X127" s="142">
        <v>0</v>
      </c>
    </row>
    <row r="128" spans="1:24" s="132" customFormat="1" x14ac:dyDescent="0.25">
      <c r="A128" s="136"/>
      <c r="B128" s="136"/>
      <c r="C128" s="136"/>
      <c r="D128" s="137"/>
      <c r="E128" s="141" t="s">
        <v>404</v>
      </c>
      <c r="F128" s="136">
        <v>5129</v>
      </c>
      <c r="G128" s="142">
        <f>H128+I128</f>
        <v>0</v>
      </c>
      <c r="H128" s="142"/>
      <c r="I128" s="142">
        <v>0</v>
      </c>
      <c r="J128" s="142">
        <f t="shared" si="111"/>
        <v>900</v>
      </c>
      <c r="K128" s="142"/>
      <c r="L128" s="142">
        <v>900</v>
      </c>
      <c r="M128" s="142">
        <f t="shared" si="112"/>
        <v>0</v>
      </c>
      <c r="N128" s="142"/>
      <c r="O128" s="142">
        <v>0</v>
      </c>
      <c r="P128" s="142">
        <f t="shared" si="96"/>
        <v>-900</v>
      </c>
      <c r="Q128" s="142">
        <f t="shared" si="97"/>
        <v>0</v>
      </c>
      <c r="R128" s="142">
        <f t="shared" si="98"/>
        <v>-900</v>
      </c>
      <c r="S128" s="142">
        <f t="shared" si="113"/>
        <v>0</v>
      </c>
      <c r="T128" s="142"/>
      <c r="U128" s="142">
        <v>0</v>
      </c>
      <c r="V128" s="142">
        <f t="shared" si="114"/>
        <v>0</v>
      </c>
      <c r="W128" s="142"/>
      <c r="X128" s="142">
        <v>0</v>
      </c>
    </row>
    <row r="129" spans="1:24" s="132" customFormat="1" ht="12.75" customHeight="1" x14ac:dyDescent="0.25">
      <c r="A129" s="136">
        <v>2450</v>
      </c>
      <c r="B129" s="136">
        <v>4</v>
      </c>
      <c r="C129" s="136">
        <v>5</v>
      </c>
      <c r="D129" s="137">
        <v>0</v>
      </c>
      <c r="E129" s="143" t="s">
        <v>137</v>
      </c>
      <c r="F129" s="145"/>
      <c r="G129" s="142">
        <f>G131</f>
        <v>177338.51500000001</v>
      </c>
      <c r="H129" s="142">
        <f t="shared" ref="H129:I129" si="115">H131</f>
        <v>36400</v>
      </c>
      <c r="I129" s="142">
        <f t="shared" si="115"/>
        <v>140938.51500000001</v>
      </c>
      <c r="J129" s="142">
        <f>J131</f>
        <v>131686</v>
      </c>
      <c r="K129" s="142">
        <f t="shared" ref="K129:L129" si="116">K131</f>
        <v>26921</v>
      </c>
      <c r="L129" s="142">
        <f t="shared" si="116"/>
        <v>104765</v>
      </c>
      <c r="M129" s="142">
        <f>M131</f>
        <v>95000</v>
      </c>
      <c r="N129" s="142">
        <f t="shared" ref="N129" si="117">N131</f>
        <v>25000</v>
      </c>
      <c r="O129" s="142">
        <f>O131</f>
        <v>70000</v>
      </c>
      <c r="P129" s="142">
        <f t="shared" si="96"/>
        <v>-36686</v>
      </c>
      <c r="Q129" s="142">
        <f t="shared" si="97"/>
        <v>-1921</v>
      </c>
      <c r="R129" s="142">
        <f t="shared" si="98"/>
        <v>-34765</v>
      </c>
      <c r="S129" s="142">
        <f>S131</f>
        <v>175000</v>
      </c>
      <c r="T129" s="142">
        <f t="shared" ref="T129" si="118">T131</f>
        <v>0</v>
      </c>
      <c r="U129" s="142">
        <v>0</v>
      </c>
      <c r="V129" s="142">
        <f>V131</f>
        <v>175000</v>
      </c>
      <c r="W129" s="142">
        <f t="shared" ref="W129" si="119">W131</f>
        <v>25000</v>
      </c>
      <c r="X129" s="142">
        <v>0</v>
      </c>
    </row>
    <row r="130" spans="1:24" s="132" customFormat="1" ht="12.75" customHeight="1" x14ac:dyDescent="0.25">
      <c r="A130" s="136"/>
      <c r="B130" s="136"/>
      <c r="C130" s="136"/>
      <c r="D130" s="137"/>
      <c r="E130" s="141" t="s">
        <v>120</v>
      </c>
      <c r="F130" s="136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>
        <f t="shared" si="96"/>
        <v>0</v>
      </c>
      <c r="Q130" s="142">
        <f t="shared" si="97"/>
        <v>0</v>
      </c>
      <c r="R130" s="142">
        <f t="shared" si="98"/>
        <v>0</v>
      </c>
      <c r="S130" s="142"/>
      <c r="T130" s="142"/>
      <c r="U130" s="142"/>
      <c r="V130" s="142"/>
      <c r="W130" s="142"/>
      <c r="X130" s="142"/>
    </row>
    <row r="131" spans="1:24" s="132" customFormat="1" ht="12.75" customHeight="1" x14ac:dyDescent="0.25">
      <c r="A131" s="136">
        <v>2451</v>
      </c>
      <c r="B131" s="136">
        <v>4</v>
      </c>
      <c r="C131" s="136">
        <v>5</v>
      </c>
      <c r="D131" s="137">
        <v>1</v>
      </c>
      <c r="E131" s="141" t="s">
        <v>138</v>
      </c>
      <c r="F131" s="136"/>
      <c r="G131" s="142">
        <f t="shared" ref="G131:H131" si="120">G133+G135+G137+G138</f>
        <v>177338.51500000001</v>
      </c>
      <c r="H131" s="142">
        <f t="shared" si="120"/>
        <v>36400</v>
      </c>
      <c r="I131" s="142">
        <f>I133+I135+I137+I138</f>
        <v>140938.51500000001</v>
      </c>
      <c r="J131" s="142">
        <f t="shared" ref="J131:K131" si="121">J133+J135+J137+J138</f>
        <v>131686</v>
      </c>
      <c r="K131" s="142">
        <f t="shared" si="121"/>
        <v>26921</v>
      </c>
      <c r="L131" s="142">
        <f>L133+L135+L137+L138</f>
        <v>104765</v>
      </c>
      <c r="M131" s="142">
        <f t="shared" ref="M131" si="122">M133+M135+M137+M138</f>
        <v>95000</v>
      </c>
      <c r="N131" s="142">
        <f>N135</f>
        <v>25000</v>
      </c>
      <c r="O131" s="142">
        <f>O133+O135+O137+O138</f>
        <v>70000</v>
      </c>
      <c r="P131" s="142">
        <f t="shared" si="96"/>
        <v>-36686</v>
      </c>
      <c r="Q131" s="142">
        <f t="shared" si="97"/>
        <v>-1921</v>
      </c>
      <c r="R131" s="142">
        <f t="shared" si="98"/>
        <v>-34765</v>
      </c>
      <c r="S131" s="142">
        <f t="shared" ref="S131" si="123">S133+S135+S137+S138</f>
        <v>175000</v>
      </c>
      <c r="T131" s="142">
        <v>0</v>
      </c>
      <c r="U131" s="142">
        <f>U133+U135+U137+U138</f>
        <v>150000</v>
      </c>
      <c r="V131" s="142">
        <f t="shared" ref="V131" si="124">V133+V135+V137+V138</f>
        <v>175000</v>
      </c>
      <c r="W131" s="142">
        <f>W135</f>
        <v>25000</v>
      </c>
      <c r="X131" s="142">
        <f>X133+X135+X137+X138</f>
        <v>150000</v>
      </c>
    </row>
    <row r="132" spans="1:24" s="132" customFormat="1" ht="12.75" customHeight="1" x14ac:dyDescent="0.25">
      <c r="A132" s="136"/>
      <c r="B132" s="136"/>
      <c r="C132" s="136"/>
      <c r="D132" s="137"/>
      <c r="E132" s="141" t="s">
        <v>6</v>
      </c>
      <c r="F132" s="136"/>
      <c r="G132" s="142"/>
      <c r="H132" s="142"/>
      <c r="I132" s="142"/>
      <c r="J132" s="142"/>
      <c r="K132" s="142"/>
      <c r="L132" s="142"/>
      <c r="M132" s="142"/>
      <c r="N132" s="142"/>
      <c r="O132" s="142"/>
      <c r="P132" s="142">
        <f t="shared" si="96"/>
        <v>0</v>
      </c>
      <c r="Q132" s="142">
        <f t="shared" si="97"/>
        <v>0</v>
      </c>
      <c r="R132" s="142">
        <f t="shared" si="98"/>
        <v>0</v>
      </c>
      <c r="S132" s="142"/>
      <c r="T132" s="142"/>
      <c r="U132" s="142"/>
      <c r="V132" s="142"/>
      <c r="W132" s="142"/>
      <c r="X132" s="142"/>
    </row>
    <row r="133" spans="1:24" s="132" customFormat="1" ht="28.5" x14ac:dyDescent="0.25">
      <c r="A133" s="136"/>
      <c r="B133" s="136"/>
      <c r="C133" s="136"/>
      <c r="D133" s="137"/>
      <c r="E133" s="141" t="s">
        <v>217</v>
      </c>
      <c r="F133" s="136" t="s">
        <v>218</v>
      </c>
      <c r="G133" s="142">
        <f>H133+I133</f>
        <v>0</v>
      </c>
      <c r="H133" s="142">
        <v>0</v>
      </c>
      <c r="I133" s="142"/>
      <c r="J133" s="142">
        <f>K133+L133</f>
        <v>0</v>
      </c>
      <c r="K133" s="142">
        <v>0</v>
      </c>
      <c r="L133" s="142"/>
      <c r="M133" s="142">
        <f>N133+O133</f>
        <v>0</v>
      </c>
      <c r="N133" s="142">
        <v>0</v>
      </c>
      <c r="O133" s="142"/>
      <c r="P133" s="142">
        <f t="shared" si="96"/>
        <v>0</v>
      </c>
      <c r="Q133" s="142">
        <f t="shared" si="97"/>
        <v>0</v>
      </c>
      <c r="R133" s="142">
        <f t="shared" si="98"/>
        <v>0</v>
      </c>
      <c r="S133" s="142">
        <f>T133+U133</f>
        <v>0</v>
      </c>
      <c r="T133" s="142">
        <v>0</v>
      </c>
      <c r="U133" s="142"/>
      <c r="V133" s="142">
        <f>W133+X133</f>
        <v>0</v>
      </c>
      <c r="W133" s="142">
        <v>0</v>
      </c>
      <c r="X133" s="142"/>
    </row>
    <row r="134" spans="1:24" s="132" customFormat="1" ht="33" customHeight="1" x14ac:dyDescent="0.25">
      <c r="A134" s="136"/>
      <c r="B134" s="136"/>
      <c r="C134" s="136"/>
      <c r="D134" s="137"/>
      <c r="E134" s="143" t="s">
        <v>287</v>
      </c>
      <c r="F134" s="145"/>
      <c r="G134" s="142"/>
      <c r="H134" s="142"/>
      <c r="I134" s="142"/>
      <c r="J134" s="142"/>
      <c r="K134" s="142"/>
      <c r="L134" s="142"/>
      <c r="M134" s="142"/>
      <c r="N134" s="142"/>
      <c r="O134" s="142"/>
      <c r="P134" s="142">
        <f t="shared" si="96"/>
        <v>0</v>
      </c>
      <c r="Q134" s="142">
        <f t="shared" si="97"/>
        <v>0</v>
      </c>
      <c r="R134" s="142">
        <f t="shared" si="98"/>
        <v>0</v>
      </c>
      <c r="S134" s="142"/>
      <c r="T134" s="142"/>
      <c r="U134" s="142"/>
      <c r="V134" s="142"/>
      <c r="W134" s="142"/>
      <c r="X134" s="142"/>
    </row>
    <row r="135" spans="1:24" s="132" customFormat="1" ht="29.25" customHeight="1" x14ac:dyDescent="0.25">
      <c r="A135" s="136"/>
      <c r="B135" s="136"/>
      <c r="C135" s="136"/>
      <c r="D135" s="137"/>
      <c r="E135" s="141" t="s">
        <v>219</v>
      </c>
      <c r="F135" s="136" t="s">
        <v>220</v>
      </c>
      <c r="G135" s="142">
        <f>H135+I135</f>
        <v>36400</v>
      </c>
      <c r="H135" s="142">
        <v>36400</v>
      </c>
      <c r="I135" s="142"/>
      <c r="J135" s="142">
        <f>K135+L135</f>
        <v>26921</v>
      </c>
      <c r="K135" s="142">
        <v>26921</v>
      </c>
      <c r="L135" s="142"/>
      <c r="M135" s="142">
        <f>N135+O135</f>
        <v>25000</v>
      </c>
      <c r="N135" s="142">
        <v>25000</v>
      </c>
      <c r="O135" s="142"/>
      <c r="P135" s="142">
        <f t="shared" ref="P135:P196" si="125">M135-J135</f>
        <v>-1921</v>
      </c>
      <c r="Q135" s="142">
        <f t="shared" ref="Q135:Q196" si="126">N135-K135</f>
        <v>-1921</v>
      </c>
      <c r="R135" s="142">
        <f t="shared" ref="R135:R196" si="127">O135-L135</f>
        <v>0</v>
      </c>
      <c r="S135" s="142">
        <f>T135+U135</f>
        <v>25000</v>
      </c>
      <c r="T135" s="142">
        <v>25000</v>
      </c>
      <c r="U135" s="142"/>
      <c r="V135" s="142">
        <f>W135+X135</f>
        <v>25000</v>
      </c>
      <c r="W135" s="142">
        <v>25000</v>
      </c>
      <c r="X135" s="142"/>
    </row>
    <row r="136" spans="1:24" s="132" customFormat="1" ht="28.5" customHeight="1" x14ac:dyDescent="0.25">
      <c r="A136" s="136"/>
      <c r="B136" s="136"/>
      <c r="C136" s="136"/>
      <c r="D136" s="137"/>
      <c r="E136" s="143" t="s">
        <v>288</v>
      </c>
      <c r="F136" s="145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>
        <f t="shared" si="125"/>
        <v>0</v>
      </c>
      <c r="Q136" s="142">
        <f t="shared" si="126"/>
        <v>0</v>
      </c>
      <c r="R136" s="142">
        <f t="shared" si="127"/>
        <v>0</v>
      </c>
      <c r="S136" s="142"/>
      <c r="T136" s="142"/>
      <c r="U136" s="142"/>
      <c r="V136" s="142"/>
      <c r="W136" s="142"/>
      <c r="X136" s="142"/>
    </row>
    <row r="137" spans="1:24" s="132" customFormat="1" ht="35.25" customHeight="1" x14ac:dyDescent="0.25">
      <c r="A137" s="136"/>
      <c r="B137" s="136"/>
      <c r="C137" s="136"/>
      <c r="D137" s="137"/>
      <c r="E137" s="141" t="s">
        <v>254</v>
      </c>
      <c r="F137" s="136" t="s">
        <v>255</v>
      </c>
      <c r="G137" s="142">
        <f>H137+I137</f>
        <v>140708.51500000001</v>
      </c>
      <c r="H137" s="142"/>
      <c r="I137" s="142">
        <v>140708.51500000001</v>
      </c>
      <c r="J137" s="142">
        <f>K137+L137</f>
        <v>103815</v>
      </c>
      <c r="K137" s="142"/>
      <c r="L137" s="142">
        <v>103815</v>
      </c>
      <c r="M137" s="142">
        <f>N137+O137</f>
        <v>70000</v>
      </c>
      <c r="N137" s="142"/>
      <c r="O137" s="142">
        <v>70000</v>
      </c>
      <c r="P137" s="142">
        <f t="shared" si="125"/>
        <v>-33815</v>
      </c>
      <c r="Q137" s="142">
        <f t="shared" si="126"/>
        <v>0</v>
      </c>
      <c r="R137" s="142">
        <f t="shared" si="127"/>
        <v>-33815</v>
      </c>
      <c r="S137" s="142">
        <f>T137+U137</f>
        <v>150000</v>
      </c>
      <c r="T137" s="142"/>
      <c r="U137" s="142">
        <v>150000</v>
      </c>
      <c r="V137" s="142">
        <f>W137+X137</f>
        <v>150000</v>
      </c>
      <c r="W137" s="142"/>
      <c r="X137" s="142">
        <v>150000</v>
      </c>
    </row>
    <row r="138" spans="1:24" s="132" customFormat="1" x14ac:dyDescent="0.25">
      <c r="A138" s="136"/>
      <c r="B138" s="136"/>
      <c r="C138" s="136"/>
      <c r="D138" s="137"/>
      <c r="E138" s="141" t="s">
        <v>405</v>
      </c>
      <c r="F138" s="136">
        <v>5122</v>
      </c>
      <c r="G138" s="142">
        <f>H138+I138</f>
        <v>230</v>
      </c>
      <c r="H138" s="142"/>
      <c r="I138" s="142">
        <v>230</v>
      </c>
      <c r="J138" s="142">
        <f>K138+L138</f>
        <v>950</v>
      </c>
      <c r="K138" s="142"/>
      <c r="L138" s="142">
        <v>950</v>
      </c>
      <c r="M138" s="142">
        <f>N138+O138</f>
        <v>0</v>
      </c>
      <c r="N138" s="142"/>
      <c r="O138" s="142">
        <v>0</v>
      </c>
      <c r="P138" s="142">
        <f t="shared" si="125"/>
        <v>-950</v>
      </c>
      <c r="Q138" s="142">
        <f t="shared" si="126"/>
        <v>0</v>
      </c>
      <c r="R138" s="142">
        <f t="shared" si="127"/>
        <v>-950</v>
      </c>
      <c r="S138" s="142">
        <f>T138+U138</f>
        <v>0</v>
      </c>
      <c r="T138" s="142"/>
      <c r="U138" s="142">
        <v>0</v>
      </c>
      <c r="V138" s="142">
        <f>W138+X138</f>
        <v>0</v>
      </c>
      <c r="W138" s="142"/>
      <c r="X138" s="142">
        <v>0</v>
      </c>
    </row>
    <row r="139" spans="1:24" s="132" customFormat="1" ht="12.75" hidden="1" customHeight="1" x14ac:dyDescent="0.25">
      <c r="A139" s="136"/>
      <c r="B139" s="136"/>
      <c r="C139" s="136"/>
      <c r="D139" s="137"/>
      <c r="E139" s="143" t="s">
        <v>289</v>
      </c>
      <c r="F139" s="145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>
        <f t="shared" si="125"/>
        <v>0</v>
      </c>
      <c r="Q139" s="142">
        <f t="shared" si="126"/>
        <v>0</v>
      </c>
      <c r="R139" s="142">
        <f t="shared" si="127"/>
        <v>0</v>
      </c>
      <c r="S139" s="142"/>
      <c r="T139" s="142"/>
      <c r="U139" s="142"/>
      <c r="V139" s="142"/>
      <c r="W139" s="142"/>
      <c r="X139" s="142"/>
    </row>
    <row r="140" spans="1:24" s="132" customFormat="1" ht="25.5" hidden="1" customHeight="1" x14ac:dyDescent="0.25">
      <c r="A140" s="136"/>
      <c r="B140" s="136"/>
      <c r="C140" s="136"/>
      <c r="D140" s="137"/>
      <c r="E140" s="141" t="s">
        <v>219</v>
      </c>
      <c r="F140" s="136" t="s">
        <v>220</v>
      </c>
      <c r="G140" s="142"/>
      <c r="H140" s="142"/>
      <c r="I140" s="142"/>
      <c r="J140" s="142"/>
      <c r="K140" s="142"/>
      <c r="L140" s="142"/>
      <c r="M140" s="142"/>
      <c r="N140" s="142"/>
      <c r="O140" s="142"/>
      <c r="P140" s="142">
        <f t="shared" si="125"/>
        <v>0</v>
      </c>
      <c r="Q140" s="142">
        <f t="shared" si="126"/>
        <v>0</v>
      </c>
      <c r="R140" s="142">
        <f t="shared" si="127"/>
        <v>0</v>
      </c>
      <c r="S140" s="142"/>
      <c r="T140" s="142"/>
      <c r="U140" s="142"/>
      <c r="V140" s="142"/>
      <c r="W140" s="142"/>
      <c r="X140" s="142"/>
    </row>
    <row r="141" spans="1:24" s="132" customFormat="1" ht="12.75" hidden="1" customHeight="1" x14ac:dyDescent="0.25">
      <c r="A141" s="136"/>
      <c r="B141" s="136"/>
      <c r="C141" s="136"/>
      <c r="D141" s="137"/>
      <c r="E141" s="143" t="s">
        <v>290</v>
      </c>
      <c r="F141" s="145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>
        <f t="shared" si="125"/>
        <v>0</v>
      </c>
      <c r="Q141" s="142">
        <f t="shared" si="126"/>
        <v>0</v>
      </c>
      <c r="R141" s="142">
        <f t="shared" si="127"/>
        <v>0</v>
      </c>
      <c r="S141" s="142"/>
      <c r="T141" s="142"/>
      <c r="U141" s="142"/>
      <c r="V141" s="142"/>
      <c r="W141" s="142"/>
      <c r="X141" s="142"/>
    </row>
    <row r="142" spans="1:24" s="132" customFormat="1" ht="25.5" hidden="1" customHeight="1" x14ac:dyDescent="0.25">
      <c r="A142" s="136"/>
      <c r="B142" s="136"/>
      <c r="C142" s="136"/>
      <c r="D142" s="137"/>
      <c r="E142" s="141" t="s">
        <v>219</v>
      </c>
      <c r="F142" s="136" t="s">
        <v>220</v>
      </c>
      <c r="G142" s="142"/>
      <c r="H142" s="142"/>
      <c r="I142" s="142"/>
      <c r="J142" s="142"/>
      <c r="K142" s="142"/>
      <c r="L142" s="142"/>
      <c r="M142" s="142"/>
      <c r="N142" s="142"/>
      <c r="O142" s="142"/>
      <c r="P142" s="142">
        <f t="shared" si="125"/>
        <v>0</v>
      </c>
      <c r="Q142" s="142">
        <f t="shared" si="126"/>
        <v>0</v>
      </c>
      <c r="R142" s="142">
        <f t="shared" si="127"/>
        <v>0</v>
      </c>
      <c r="S142" s="142"/>
      <c r="T142" s="142"/>
      <c r="U142" s="142"/>
      <c r="V142" s="142"/>
      <c r="W142" s="142"/>
      <c r="X142" s="142"/>
    </row>
    <row r="143" spans="1:24" s="132" customFormat="1" ht="25.5" hidden="1" customHeight="1" x14ac:dyDescent="0.25">
      <c r="A143" s="136"/>
      <c r="B143" s="136"/>
      <c r="C143" s="136"/>
      <c r="D143" s="137"/>
      <c r="E143" s="141" t="s">
        <v>254</v>
      </c>
      <c r="F143" s="136" t="s">
        <v>255</v>
      </c>
      <c r="G143" s="142"/>
      <c r="H143" s="142"/>
      <c r="I143" s="142"/>
      <c r="J143" s="142"/>
      <c r="K143" s="142"/>
      <c r="L143" s="142"/>
      <c r="M143" s="142"/>
      <c r="N143" s="142"/>
      <c r="O143" s="142"/>
      <c r="P143" s="142">
        <f t="shared" si="125"/>
        <v>0</v>
      </c>
      <c r="Q143" s="142">
        <f t="shared" si="126"/>
        <v>0</v>
      </c>
      <c r="R143" s="142">
        <f t="shared" si="127"/>
        <v>0</v>
      </c>
      <c r="S143" s="142"/>
      <c r="T143" s="142"/>
      <c r="U143" s="142"/>
      <c r="V143" s="142"/>
      <c r="W143" s="142"/>
      <c r="X143" s="142"/>
    </row>
    <row r="144" spans="1:24" s="132" customFormat="1" ht="25.5" hidden="1" customHeight="1" x14ac:dyDescent="0.25">
      <c r="A144" s="136"/>
      <c r="B144" s="136"/>
      <c r="C144" s="136"/>
      <c r="D144" s="137"/>
      <c r="E144" s="143" t="s">
        <v>291</v>
      </c>
      <c r="F144" s="145"/>
      <c r="G144" s="142"/>
      <c r="H144" s="142"/>
      <c r="I144" s="142"/>
      <c r="J144" s="142"/>
      <c r="K144" s="142"/>
      <c r="L144" s="142"/>
      <c r="M144" s="142"/>
      <c r="N144" s="142"/>
      <c r="O144" s="142"/>
      <c r="P144" s="142">
        <f t="shared" si="125"/>
        <v>0</v>
      </c>
      <c r="Q144" s="142">
        <f t="shared" si="126"/>
        <v>0</v>
      </c>
      <c r="R144" s="142">
        <f t="shared" si="127"/>
        <v>0</v>
      </c>
      <c r="S144" s="142"/>
      <c r="T144" s="142"/>
      <c r="U144" s="142"/>
      <c r="V144" s="142"/>
      <c r="W144" s="142"/>
      <c r="X144" s="142"/>
    </row>
    <row r="145" spans="1:24" s="132" customFormat="1" ht="25.5" hidden="1" customHeight="1" x14ac:dyDescent="0.25">
      <c r="A145" s="136"/>
      <c r="B145" s="136"/>
      <c r="C145" s="136"/>
      <c r="D145" s="137"/>
      <c r="E145" s="141" t="s">
        <v>254</v>
      </c>
      <c r="F145" s="136" t="s">
        <v>255</v>
      </c>
      <c r="G145" s="142"/>
      <c r="H145" s="142"/>
      <c r="I145" s="142"/>
      <c r="J145" s="142"/>
      <c r="K145" s="142"/>
      <c r="L145" s="142"/>
      <c r="M145" s="142"/>
      <c r="N145" s="142"/>
      <c r="O145" s="142"/>
      <c r="P145" s="142">
        <f t="shared" si="125"/>
        <v>0</v>
      </c>
      <c r="Q145" s="142">
        <f t="shared" si="126"/>
        <v>0</v>
      </c>
      <c r="R145" s="142">
        <f t="shared" si="127"/>
        <v>0</v>
      </c>
      <c r="S145" s="142"/>
      <c r="T145" s="142"/>
      <c r="U145" s="142"/>
      <c r="V145" s="142"/>
      <c r="W145" s="142"/>
      <c r="X145" s="142"/>
    </row>
    <row r="146" spans="1:24" s="132" customFormat="1" ht="25.5" hidden="1" customHeight="1" x14ac:dyDescent="0.25">
      <c r="A146" s="136"/>
      <c r="B146" s="136"/>
      <c r="C146" s="136"/>
      <c r="D146" s="137"/>
      <c r="E146" s="143" t="s">
        <v>292</v>
      </c>
      <c r="F146" s="145"/>
      <c r="G146" s="142"/>
      <c r="H146" s="142"/>
      <c r="I146" s="142"/>
      <c r="J146" s="142"/>
      <c r="K146" s="142"/>
      <c r="L146" s="142"/>
      <c r="M146" s="142"/>
      <c r="N146" s="142"/>
      <c r="O146" s="142"/>
      <c r="P146" s="142">
        <f t="shared" si="125"/>
        <v>0</v>
      </c>
      <c r="Q146" s="142">
        <f t="shared" si="126"/>
        <v>0</v>
      </c>
      <c r="R146" s="142">
        <f t="shared" si="127"/>
        <v>0</v>
      </c>
      <c r="S146" s="142"/>
      <c r="T146" s="142"/>
      <c r="U146" s="142"/>
      <c r="V146" s="142"/>
      <c r="W146" s="142"/>
      <c r="X146" s="142"/>
    </row>
    <row r="147" spans="1:24" s="132" customFormat="1" ht="12.75" hidden="1" customHeight="1" x14ac:dyDescent="0.25">
      <c r="A147" s="136"/>
      <c r="B147" s="136"/>
      <c r="C147" s="136"/>
      <c r="D147" s="137"/>
      <c r="E147" s="141" t="s">
        <v>248</v>
      </c>
      <c r="F147" s="136" t="s">
        <v>249</v>
      </c>
      <c r="G147" s="142"/>
      <c r="H147" s="142"/>
      <c r="I147" s="142"/>
      <c r="J147" s="142"/>
      <c r="K147" s="142"/>
      <c r="L147" s="142"/>
      <c r="M147" s="142"/>
      <c r="N147" s="142"/>
      <c r="O147" s="142"/>
      <c r="P147" s="142">
        <f t="shared" si="125"/>
        <v>0</v>
      </c>
      <c r="Q147" s="142">
        <f t="shared" si="126"/>
        <v>0</v>
      </c>
      <c r="R147" s="142">
        <f t="shared" si="127"/>
        <v>0</v>
      </c>
      <c r="S147" s="142"/>
      <c r="T147" s="142"/>
      <c r="U147" s="142"/>
      <c r="V147" s="142"/>
      <c r="W147" s="142"/>
      <c r="X147" s="142"/>
    </row>
    <row r="148" spans="1:24" s="132" customFormat="1" ht="25.5" hidden="1" customHeight="1" x14ac:dyDescent="0.25">
      <c r="A148" s="136"/>
      <c r="B148" s="136"/>
      <c r="C148" s="136"/>
      <c r="D148" s="137"/>
      <c r="E148" s="141" t="s">
        <v>254</v>
      </c>
      <c r="F148" s="136" t="s">
        <v>255</v>
      </c>
      <c r="G148" s="142"/>
      <c r="H148" s="142"/>
      <c r="I148" s="142"/>
      <c r="J148" s="142"/>
      <c r="K148" s="142"/>
      <c r="L148" s="142"/>
      <c r="M148" s="142"/>
      <c r="N148" s="142"/>
      <c r="O148" s="142"/>
      <c r="P148" s="142">
        <f t="shared" si="125"/>
        <v>0</v>
      </c>
      <c r="Q148" s="142">
        <f t="shared" si="126"/>
        <v>0</v>
      </c>
      <c r="R148" s="142">
        <f t="shared" si="127"/>
        <v>0</v>
      </c>
      <c r="S148" s="142"/>
      <c r="T148" s="142"/>
      <c r="U148" s="142"/>
      <c r="V148" s="142"/>
      <c r="W148" s="142"/>
      <c r="X148" s="142"/>
    </row>
    <row r="149" spans="1:24" s="132" customFormat="1" ht="25.5" hidden="1" customHeight="1" x14ac:dyDescent="0.25">
      <c r="A149" s="136"/>
      <c r="B149" s="136"/>
      <c r="C149" s="136"/>
      <c r="D149" s="137"/>
      <c r="E149" s="143" t="s">
        <v>293</v>
      </c>
      <c r="F149" s="145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>
        <f t="shared" si="125"/>
        <v>0</v>
      </c>
      <c r="Q149" s="142">
        <f t="shared" si="126"/>
        <v>0</v>
      </c>
      <c r="R149" s="142">
        <f t="shared" si="127"/>
        <v>0</v>
      </c>
      <c r="S149" s="142"/>
      <c r="T149" s="142"/>
      <c r="U149" s="142"/>
      <c r="V149" s="142"/>
      <c r="W149" s="142"/>
      <c r="X149" s="142"/>
    </row>
    <row r="150" spans="1:24" s="132" customFormat="1" ht="25.5" hidden="1" customHeight="1" x14ac:dyDescent="0.25">
      <c r="A150" s="136"/>
      <c r="B150" s="136"/>
      <c r="C150" s="136"/>
      <c r="D150" s="137"/>
      <c r="E150" s="141" t="s">
        <v>219</v>
      </c>
      <c r="F150" s="136" t="s">
        <v>220</v>
      </c>
      <c r="G150" s="142"/>
      <c r="H150" s="142"/>
      <c r="I150" s="142"/>
      <c r="J150" s="142"/>
      <c r="K150" s="142"/>
      <c r="L150" s="142"/>
      <c r="M150" s="142"/>
      <c r="N150" s="142"/>
      <c r="O150" s="142"/>
      <c r="P150" s="142">
        <f t="shared" si="125"/>
        <v>0</v>
      </c>
      <c r="Q150" s="142">
        <f t="shared" si="126"/>
        <v>0</v>
      </c>
      <c r="R150" s="142">
        <f t="shared" si="127"/>
        <v>0</v>
      </c>
      <c r="S150" s="142"/>
      <c r="T150" s="142"/>
      <c r="U150" s="142"/>
      <c r="V150" s="142"/>
      <c r="W150" s="142"/>
      <c r="X150" s="142"/>
    </row>
    <row r="151" spans="1:24" s="132" customFormat="1" ht="12.75" hidden="1" customHeight="1" x14ac:dyDescent="0.25">
      <c r="A151" s="136"/>
      <c r="B151" s="136"/>
      <c r="C151" s="136"/>
      <c r="D151" s="137"/>
      <c r="E151" s="141" t="s">
        <v>252</v>
      </c>
      <c r="F151" s="136" t="s">
        <v>253</v>
      </c>
      <c r="G151" s="142"/>
      <c r="H151" s="142"/>
      <c r="I151" s="142"/>
      <c r="J151" s="142"/>
      <c r="K151" s="142"/>
      <c r="L151" s="142"/>
      <c r="M151" s="142"/>
      <c r="N151" s="142"/>
      <c r="O151" s="142"/>
      <c r="P151" s="142">
        <f t="shared" si="125"/>
        <v>0</v>
      </c>
      <c r="Q151" s="142">
        <f t="shared" si="126"/>
        <v>0</v>
      </c>
      <c r="R151" s="142">
        <f t="shared" si="127"/>
        <v>0</v>
      </c>
      <c r="S151" s="142"/>
      <c r="T151" s="142"/>
      <c r="U151" s="142"/>
      <c r="V151" s="142"/>
      <c r="W151" s="142"/>
      <c r="X151" s="142"/>
    </row>
    <row r="152" spans="1:24" s="132" customFormat="1" ht="25.5" hidden="1" customHeight="1" x14ac:dyDescent="0.25">
      <c r="A152" s="136"/>
      <c r="B152" s="136"/>
      <c r="C152" s="136"/>
      <c r="D152" s="137"/>
      <c r="E152" s="141" t="s">
        <v>254</v>
      </c>
      <c r="F152" s="136" t="s">
        <v>255</v>
      </c>
      <c r="G152" s="142"/>
      <c r="H152" s="142"/>
      <c r="I152" s="142"/>
      <c r="J152" s="142"/>
      <c r="K152" s="142"/>
      <c r="L152" s="142"/>
      <c r="M152" s="142"/>
      <c r="N152" s="142"/>
      <c r="O152" s="142"/>
      <c r="P152" s="142">
        <f t="shared" si="125"/>
        <v>0</v>
      </c>
      <c r="Q152" s="142">
        <f t="shared" si="126"/>
        <v>0</v>
      </c>
      <c r="R152" s="142">
        <f t="shared" si="127"/>
        <v>0</v>
      </c>
      <c r="S152" s="142"/>
      <c r="T152" s="142"/>
      <c r="U152" s="142"/>
      <c r="V152" s="142"/>
      <c r="W152" s="142"/>
      <c r="X152" s="142"/>
    </row>
    <row r="153" spans="1:24" s="132" customFormat="1" ht="12.75" hidden="1" customHeight="1" x14ac:dyDescent="0.25">
      <c r="A153" s="136"/>
      <c r="B153" s="136"/>
      <c r="C153" s="136"/>
      <c r="D153" s="137"/>
      <c r="E153" s="143" t="s">
        <v>294</v>
      </c>
      <c r="F153" s="145"/>
      <c r="G153" s="142"/>
      <c r="H153" s="142"/>
      <c r="I153" s="142"/>
      <c r="J153" s="142"/>
      <c r="K153" s="142"/>
      <c r="L153" s="142"/>
      <c r="M153" s="142"/>
      <c r="N153" s="142"/>
      <c r="O153" s="142"/>
      <c r="P153" s="142">
        <f t="shared" si="125"/>
        <v>0</v>
      </c>
      <c r="Q153" s="142">
        <f t="shared" si="126"/>
        <v>0</v>
      </c>
      <c r="R153" s="142">
        <f t="shared" si="127"/>
        <v>0</v>
      </c>
      <c r="S153" s="142"/>
      <c r="T153" s="142"/>
      <c r="U153" s="142"/>
      <c r="V153" s="142"/>
      <c r="W153" s="142"/>
      <c r="X153" s="142"/>
    </row>
    <row r="154" spans="1:24" s="132" customFormat="1" ht="12.75" hidden="1" customHeight="1" x14ac:dyDescent="0.25">
      <c r="A154" s="136"/>
      <c r="B154" s="136"/>
      <c r="C154" s="136"/>
      <c r="D154" s="137"/>
      <c r="E154" s="141" t="s">
        <v>215</v>
      </c>
      <c r="F154" s="136" t="s">
        <v>216</v>
      </c>
      <c r="G154" s="142"/>
      <c r="H154" s="142"/>
      <c r="I154" s="142"/>
      <c r="J154" s="142"/>
      <c r="K154" s="142"/>
      <c r="L154" s="142"/>
      <c r="M154" s="142"/>
      <c r="N154" s="142"/>
      <c r="O154" s="142"/>
      <c r="P154" s="142">
        <f t="shared" si="125"/>
        <v>0</v>
      </c>
      <c r="Q154" s="142">
        <f t="shared" si="126"/>
        <v>0</v>
      </c>
      <c r="R154" s="142">
        <f t="shared" si="127"/>
        <v>0</v>
      </c>
      <c r="S154" s="142"/>
      <c r="T154" s="142"/>
      <c r="U154" s="142"/>
      <c r="V154" s="142"/>
      <c r="W154" s="142"/>
      <c r="X154" s="142"/>
    </row>
    <row r="155" spans="1:24" s="132" customFormat="1" ht="25.5" hidden="1" customHeight="1" x14ac:dyDescent="0.25">
      <c r="A155" s="136"/>
      <c r="B155" s="136"/>
      <c r="C155" s="136"/>
      <c r="D155" s="137"/>
      <c r="E155" s="141" t="s">
        <v>219</v>
      </c>
      <c r="F155" s="136" t="s">
        <v>220</v>
      </c>
      <c r="G155" s="142"/>
      <c r="H155" s="142"/>
      <c r="I155" s="142"/>
      <c r="J155" s="142"/>
      <c r="K155" s="142"/>
      <c r="L155" s="142"/>
      <c r="M155" s="142"/>
      <c r="N155" s="142"/>
      <c r="O155" s="142"/>
      <c r="P155" s="142">
        <f t="shared" si="125"/>
        <v>0</v>
      </c>
      <c r="Q155" s="142">
        <f t="shared" si="126"/>
        <v>0</v>
      </c>
      <c r="R155" s="142">
        <f t="shared" si="127"/>
        <v>0</v>
      </c>
      <c r="S155" s="142"/>
      <c r="T155" s="142"/>
      <c r="U155" s="142"/>
      <c r="V155" s="142"/>
      <c r="W155" s="142"/>
      <c r="X155" s="142"/>
    </row>
    <row r="156" spans="1:24" s="132" customFormat="1" ht="25.5" hidden="1" customHeight="1" x14ac:dyDescent="0.25">
      <c r="A156" s="136"/>
      <c r="B156" s="136"/>
      <c r="C156" s="136"/>
      <c r="D156" s="137"/>
      <c r="E156" s="143" t="s">
        <v>295</v>
      </c>
      <c r="F156" s="145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>
        <f t="shared" si="125"/>
        <v>0</v>
      </c>
      <c r="Q156" s="142">
        <f t="shared" si="126"/>
        <v>0</v>
      </c>
      <c r="R156" s="142">
        <f t="shared" si="127"/>
        <v>0</v>
      </c>
      <c r="S156" s="142"/>
      <c r="T156" s="142"/>
      <c r="U156" s="142"/>
      <c r="V156" s="142"/>
      <c r="W156" s="142"/>
      <c r="X156" s="142"/>
    </row>
    <row r="157" spans="1:24" s="132" customFormat="1" ht="25.5" hidden="1" customHeight="1" x14ac:dyDescent="0.25">
      <c r="A157" s="136"/>
      <c r="B157" s="136"/>
      <c r="C157" s="136"/>
      <c r="D157" s="137"/>
      <c r="E157" s="141" t="s">
        <v>231</v>
      </c>
      <c r="F157" s="136" t="s">
        <v>232</v>
      </c>
      <c r="G157" s="142"/>
      <c r="H157" s="142"/>
      <c r="I157" s="142"/>
      <c r="J157" s="142"/>
      <c r="K157" s="142"/>
      <c r="L157" s="142"/>
      <c r="M157" s="142"/>
      <c r="N157" s="142"/>
      <c r="O157" s="142"/>
      <c r="P157" s="142">
        <f t="shared" si="125"/>
        <v>0</v>
      </c>
      <c r="Q157" s="142">
        <f t="shared" si="126"/>
        <v>0</v>
      </c>
      <c r="R157" s="142">
        <f t="shared" si="127"/>
        <v>0</v>
      </c>
      <c r="S157" s="142"/>
      <c r="T157" s="142"/>
      <c r="U157" s="142"/>
      <c r="V157" s="142"/>
      <c r="W157" s="142"/>
      <c r="X157" s="142"/>
    </row>
    <row r="158" spans="1:24" s="132" customFormat="1" ht="12.75" hidden="1" customHeight="1" x14ac:dyDescent="0.25">
      <c r="A158" s="136"/>
      <c r="B158" s="136"/>
      <c r="C158" s="136"/>
      <c r="D158" s="137"/>
      <c r="E158" s="141" t="s">
        <v>248</v>
      </c>
      <c r="F158" s="136" t="s">
        <v>249</v>
      </c>
      <c r="G158" s="142"/>
      <c r="H158" s="142"/>
      <c r="I158" s="142"/>
      <c r="J158" s="142"/>
      <c r="K158" s="142"/>
      <c r="L158" s="142"/>
      <c r="M158" s="142"/>
      <c r="N158" s="142"/>
      <c r="O158" s="142"/>
      <c r="P158" s="142">
        <f t="shared" si="125"/>
        <v>0</v>
      </c>
      <c r="Q158" s="142">
        <f t="shared" si="126"/>
        <v>0</v>
      </c>
      <c r="R158" s="142">
        <f t="shared" si="127"/>
        <v>0</v>
      </c>
      <c r="S158" s="142"/>
      <c r="T158" s="142"/>
      <c r="U158" s="142"/>
      <c r="V158" s="142"/>
      <c r="W158" s="142"/>
      <c r="X158" s="142"/>
    </row>
    <row r="159" spans="1:24" s="132" customFormat="1" ht="12.75" hidden="1" customHeight="1" x14ac:dyDescent="0.25">
      <c r="A159" s="136"/>
      <c r="B159" s="136"/>
      <c r="C159" s="136"/>
      <c r="D159" s="137"/>
      <c r="E159" s="143" t="s">
        <v>296</v>
      </c>
      <c r="F159" s="145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>
        <f t="shared" si="125"/>
        <v>0</v>
      </c>
      <c r="Q159" s="142">
        <f t="shared" si="126"/>
        <v>0</v>
      </c>
      <c r="R159" s="142">
        <f t="shared" si="127"/>
        <v>0</v>
      </c>
      <c r="S159" s="142"/>
      <c r="T159" s="142"/>
      <c r="U159" s="142"/>
      <c r="V159" s="142"/>
      <c r="W159" s="142"/>
      <c r="X159" s="142"/>
    </row>
    <row r="160" spans="1:24" s="132" customFormat="1" ht="12.75" hidden="1" customHeight="1" x14ac:dyDescent="0.25">
      <c r="A160" s="136"/>
      <c r="B160" s="136"/>
      <c r="C160" s="136"/>
      <c r="D160" s="137"/>
      <c r="E160" s="141" t="s">
        <v>252</v>
      </c>
      <c r="F160" s="136" t="s">
        <v>253</v>
      </c>
      <c r="G160" s="142"/>
      <c r="H160" s="142"/>
      <c r="I160" s="142"/>
      <c r="J160" s="142"/>
      <c r="K160" s="142"/>
      <c r="L160" s="142"/>
      <c r="M160" s="142"/>
      <c r="N160" s="142"/>
      <c r="O160" s="142"/>
      <c r="P160" s="142">
        <f t="shared" si="125"/>
        <v>0</v>
      </c>
      <c r="Q160" s="142">
        <f t="shared" si="126"/>
        <v>0</v>
      </c>
      <c r="R160" s="142">
        <f t="shared" si="127"/>
        <v>0</v>
      </c>
      <c r="S160" s="142"/>
      <c r="T160" s="142"/>
      <c r="U160" s="142"/>
      <c r="V160" s="142"/>
      <c r="W160" s="142"/>
      <c r="X160" s="142"/>
    </row>
    <row r="161" spans="1:24" s="132" customFormat="1" ht="25.5" hidden="1" customHeight="1" x14ac:dyDescent="0.25">
      <c r="A161" s="136"/>
      <c r="B161" s="136"/>
      <c r="C161" s="136"/>
      <c r="D161" s="137"/>
      <c r="E161" s="143" t="s">
        <v>297</v>
      </c>
      <c r="F161" s="145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>
        <f t="shared" si="125"/>
        <v>0</v>
      </c>
      <c r="Q161" s="142">
        <f t="shared" si="126"/>
        <v>0</v>
      </c>
      <c r="R161" s="142">
        <f t="shared" si="127"/>
        <v>0</v>
      </c>
      <c r="S161" s="142"/>
      <c r="T161" s="142"/>
      <c r="U161" s="142"/>
      <c r="V161" s="142"/>
      <c r="W161" s="142"/>
      <c r="X161" s="142"/>
    </row>
    <row r="162" spans="1:24" s="132" customFormat="1" ht="12.75" hidden="1" customHeight="1" x14ac:dyDescent="0.25">
      <c r="A162" s="136"/>
      <c r="B162" s="136"/>
      <c r="C162" s="136"/>
      <c r="D162" s="137"/>
      <c r="E162" s="141" t="s">
        <v>196</v>
      </c>
      <c r="F162" s="136" t="s">
        <v>197</v>
      </c>
      <c r="G162" s="142"/>
      <c r="H162" s="142"/>
      <c r="I162" s="142"/>
      <c r="J162" s="142"/>
      <c r="K162" s="142"/>
      <c r="L162" s="142"/>
      <c r="M162" s="142"/>
      <c r="N162" s="142"/>
      <c r="O162" s="142"/>
      <c r="P162" s="142">
        <f t="shared" si="125"/>
        <v>0</v>
      </c>
      <c r="Q162" s="142">
        <f t="shared" si="126"/>
        <v>0</v>
      </c>
      <c r="R162" s="142">
        <f t="shared" si="127"/>
        <v>0</v>
      </c>
      <c r="S162" s="142"/>
      <c r="T162" s="142"/>
      <c r="U162" s="142"/>
      <c r="V162" s="142"/>
      <c r="W162" s="142"/>
      <c r="X162" s="142"/>
    </row>
    <row r="163" spans="1:24" s="132" customFormat="1" ht="12.75" hidden="1" customHeight="1" x14ac:dyDescent="0.25">
      <c r="A163" s="136"/>
      <c r="B163" s="136"/>
      <c r="C163" s="136"/>
      <c r="D163" s="137"/>
      <c r="E163" s="141" t="s">
        <v>215</v>
      </c>
      <c r="F163" s="136" t="s">
        <v>216</v>
      </c>
      <c r="G163" s="142"/>
      <c r="H163" s="142"/>
      <c r="I163" s="142"/>
      <c r="J163" s="142"/>
      <c r="K163" s="142"/>
      <c r="L163" s="142"/>
      <c r="M163" s="142"/>
      <c r="N163" s="142"/>
      <c r="O163" s="142"/>
      <c r="P163" s="142">
        <f t="shared" si="125"/>
        <v>0</v>
      </c>
      <c r="Q163" s="142">
        <f t="shared" si="126"/>
        <v>0</v>
      </c>
      <c r="R163" s="142">
        <f t="shared" si="127"/>
        <v>0</v>
      </c>
      <c r="S163" s="142"/>
      <c r="T163" s="142"/>
      <c r="U163" s="142"/>
      <c r="V163" s="142"/>
      <c r="W163" s="142"/>
      <c r="X163" s="142"/>
    </row>
    <row r="164" spans="1:24" s="132" customFormat="1" ht="25.5" hidden="1" customHeight="1" x14ac:dyDescent="0.25">
      <c r="A164" s="136"/>
      <c r="B164" s="136"/>
      <c r="C164" s="136"/>
      <c r="D164" s="137"/>
      <c r="E164" s="141" t="s">
        <v>219</v>
      </c>
      <c r="F164" s="136" t="s">
        <v>220</v>
      </c>
      <c r="G164" s="142"/>
      <c r="H164" s="142"/>
      <c r="I164" s="142"/>
      <c r="J164" s="142"/>
      <c r="K164" s="142"/>
      <c r="L164" s="142"/>
      <c r="M164" s="142"/>
      <c r="N164" s="142"/>
      <c r="O164" s="142"/>
      <c r="P164" s="142">
        <f t="shared" si="125"/>
        <v>0</v>
      </c>
      <c r="Q164" s="142">
        <f t="shared" si="126"/>
        <v>0</v>
      </c>
      <c r="R164" s="142">
        <f t="shared" si="127"/>
        <v>0</v>
      </c>
      <c r="S164" s="142"/>
      <c r="T164" s="142"/>
      <c r="U164" s="142"/>
      <c r="V164" s="142"/>
      <c r="W164" s="142"/>
      <c r="X164" s="142"/>
    </row>
    <row r="165" spans="1:24" s="132" customFormat="1" ht="12.75" hidden="1" customHeight="1" x14ac:dyDescent="0.25">
      <c r="A165" s="136"/>
      <c r="B165" s="136"/>
      <c r="C165" s="136"/>
      <c r="D165" s="137"/>
      <c r="E165" s="141" t="s">
        <v>248</v>
      </c>
      <c r="F165" s="136" t="s">
        <v>249</v>
      </c>
      <c r="G165" s="142"/>
      <c r="H165" s="142"/>
      <c r="I165" s="142"/>
      <c r="J165" s="142"/>
      <c r="K165" s="142"/>
      <c r="L165" s="142"/>
      <c r="M165" s="142"/>
      <c r="N165" s="142"/>
      <c r="O165" s="142"/>
      <c r="P165" s="142">
        <f t="shared" si="125"/>
        <v>0</v>
      </c>
      <c r="Q165" s="142">
        <f t="shared" si="126"/>
        <v>0</v>
      </c>
      <c r="R165" s="142">
        <f t="shared" si="127"/>
        <v>0</v>
      </c>
      <c r="S165" s="142"/>
      <c r="T165" s="142"/>
      <c r="U165" s="142"/>
      <c r="V165" s="142"/>
      <c r="W165" s="142"/>
      <c r="X165" s="142"/>
    </row>
    <row r="166" spans="1:24" s="132" customFormat="1" ht="12.75" hidden="1" customHeight="1" x14ac:dyDescent="0.25">
      <c r="A166" s="136"/>
      <c r="B166" s="136"/>
      <c r="C166" s="136"/>
      <c r="D166" s="137"/>
      <c r="E166" s="141" t="s">
        <v>260</v>
      </c>
      <c r="F166" s="136" t="s">
        <v>261</v>
      </c>
      <c r="G166" s="142"/>
      <c r="H166" s="142"/>
      <c r="I166" s="142"/>
      <c r="J166" s="142"/>
      <c r="K166" s="142"/>
      <c r="L166" s="142"/>
      <c r="M166" s="142"/>
      <c r="N166" s="142"/>
      <c r="O166" s="142"/>
      <c r="P166" s="142">
        <f t="shared" si="125"/>
        <v>0</v>
      </c>
      <c r="Q166" s="142">
        <f t="shared" si="126"/>
        <v>0</v>
      </c>
      <c r="R166" s="142">
        <f t="shared" si="127"/>
        <v>0</v>
      </c>
      <c r="S166" s="142"/>
      <c r="T166" s="142"/>
      <c r="U166" s="142"/>
      <c r="V166" s="142"/>
      <c r="W166" s="142"/>
      <c r="X166" s="142"/>
    </row>
    <row r="167" spans="1:24" s="132" customFormat="1" ht="63.75" hidden="1" customHeight="1" x14ac:dyDescent="0.25">
      <c r="A167" s="136"/>
      <c r="B167" s="136"/>
      <c r="C167" s="136"/>
      <c r="D167" s="137"/>
      <c r="E167" s="143" t="s">
        <v>298</v>
      </c>
      <c r="F167" s="145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>
        <f t="shared" si="125"/>
        <v>0</v>
      </c>
      <c r="Q167" s="142">
        <f t="shared" si="126"/>
        <v>0</v>
      </c>
      <c r="R167" s="142">
        <f t="shared" si="127"/>
        <v>0</v>
      </c>
      <c r="S167" s="142"/>
      <c r="T167" s="142"/>
      <c r="U167" s="142"/>
      <c r="V167" s="142"/>
      <c r="W167" s="142"/>
      <c r="X167" s="142"/>
    </row>
    <row r="168" spans="1:24" s="132" customFormat="1" ht="12.75" hidden="1" customHeight="1" x14ac:dyDescent="0.25">
      <c r="A168" s="136"/>
      <c r="B168" s="136"/>
      <c r="C168" s="136"/>
      <c r="D168" s="137"/>
      <c r="E168" s="141" t="s">
        <v>248</v>
      </c>
      <c r="F168" s="136" t="s">
        <v>249</v>
      </c>
      <c r="G168" s="142"/>
      <c r="H168" s="142"/>
      <c r="I168" s="142"/>
      <c r="J168" s="142"/>
      <c r="K168" s="142"/>
      <c r="L168" s="142"/>
      <c r="M168" s="142"/>
      <c r="N168" s="142"/>
      <c r="O168" s="142"/>
      <c r="P168" s="142">
        <f t="shared" si="125"/>
        <v>0</v>
      </c>
      <c r="Q168" s="142">
        <f t="shared" si="126"/>
        <v>0</v>
      </c>
      <c r="R168" s="142">
        <f t="shared" si="127"/>
        <v>0</v>
      </c>
      <c r="S168" s="142"/>
      <c r="T168" s="142"/>
      <c r="U168" s="142"/>
      <c r="V168" s="142"/>
      <c r="W168" s="142"/>
      <c r="X168" s="142"/>
    </row>
    <row r="169" spans="1:24" s="132" customFormat="1" ht="12.75" hidden="1" customHeight="1" x14ac:dyDescent="0.25">
      <c r="A169" s="136">
        <v>2455</v>
      </c>
      <c r="B169" s="136">
        <v>4</v>
      </c>
      <c r="C169" s="136">
        <v>5</v>
      </c>
      <c r="D169" s="137">
        <v>5</v>
      </c>
      <c r="E169" s="141" t="s">
        <v>139</v>
      </c>
      <c r="F169" s="136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>
        <f t="shared" si="125"/>
        <v>0</v>
      </c>
      <c r="Q169" s="142">
        <f t="shared" si="126"/>
        <v>0</v>
      </c>
      <c r="R169" s="142">
        <f t="shared" si="127"/>
        <v>0</v>
      </c>
      <c r="S169" s="142"/>
      <c r="T169" s="142"/>
      <c r="U169" s="142"/>
      <c r="V169" s="142"/>
      <c r="W169" s="142"/>
      <c r="X169" s="142"/>
    </row>
    <row r="170" spans="1:24" s="132" customFormat="1" ht="12.75" hidden="1" customHeight="1" x14ac:dyDescent="0.25">
      <c r="A170" s="136"/>
      <c r="B170" s="136"/>
      <c r="C170" s="136"/>
      <c r="D170" s="137"/>
      <c r="E170" s="141" t="s">
        <v>6</v>
      </c>
      <c r="F170" s="136"/>
      <c r="G170" s="142"/>
      <c r="H170" s="142"/>
      <c r="I170" s="142"/>
      <c r="J170" s="142"/>
      <c r="K170" s="142"/>
      <c r="L170" s="142"/>
      <c r="M170" s="142"/>
      <c r="N170" s="142"/>
      <c r="O170" s="142"/>
      <c r="P170" s="142">
        <f t="shared" si="125"/>
        <v>0</v>
      </c>
      <c r="Q170" s="142">
        <f t="shared" si="126"/>
        <v>0</v>
      </c>
      <c r="R170" s="142">
        <f t="shared" si="127"/>
        <v>0</v>
      </c>
      <c r="S170" s="142"/>
      <c r="T170" s="142"/>
      <c r="U170" s="142"/>
      <c r="V170" s="142"/>
      <c r="W170" s="142"/>
      <c r="X170" s="142"/>
    </row>
    <row r="171" spans="1:24" s="132" customFormat="1" ht="12.75" hidden="1" customHeight="1" x14ac:dyDescent="0.25">
      <c r="A171" s="136"/>
      <c r="B171" s="136"/>
      <c r="C171" s="136"/>
      <c r="D171" s="137"/>
      <c r="E171" s="143" t="s">
        <v>299</v>
      </c>
      <c r="F171" s="145"/>
      <c r="G171" s="142"/>
      <c r="H171" s="142"/>
      <c r="I171" s="142"/>
      <c r="J171" s="142"/>
      <c r="K171" s="142"/>
      <c r="L171" s="142"/>
      <c r="M171" s="142"/>
      <c r="N171" s="142"/>
      <c r="O171" s="142"/>
      <c r="P171" s="142">
        <f t="shared" si="125"/>
        <v>0</v>
      </c>
      <c r="Q171" s="142">
        <f t="shared" si="126"/>
        <v>0</v>
      </c>
      <c r="R171" s="142">
        <f t="shared" si="127"/>
        <v>0</v>
      </c>
      <c r="S171" s="142"/>
      <c r="T171" s="142"/>
      <c r="U171" s="142"/>
      <c r="V171" s="142"/>
      <c r="W171" s="142"/>
      <c r="X171" s="142"/>
    </row>
    <row r="172" spans="1:24" s="132" customFormat="1" ht="12.75" hidden="1" customHeight="1" x14ac:dyDescent="0.25">
      <c r="A172" s="136"/>
      <c r="B172" s="136"/>
      <c r="C172" s="136"/>
      <c r="D172" s="137"/>
      <c r="E172" s="141" t="s">
        <v>217</v>
      </c>
      <c r="F172" s="136" t="s">
        <v>218</v>
      </c>
      <c r="G172" s="142"/>
      <c r="H172" s="142"/>
      <c r="I172" s="142"/>
      <c r="J172" s="142"/>
      <c r="K172" s="142"/>
      <c r="L172" s="142"/>
      <c r="M172" s="142"/>
      <c r="N172" s="142"/>
      <c r="O172" s="142"/>
      <c r="P172" s="142">
        <f t="shared" si="125"/>
        <v>0</v>
      </c>
      <c r="Q172" s="142">
        <f t="shared" si="126"/>
        <v>0</v>
      </c>
      <c r="R172" s="142">
        <f t="shared" si="127"/>
        <v>0</v>
      </c>
      <c r="S172" s="142"/>
      <c r="T172" s="142"/>
      <c r="U172" s="142"/>
      <c r="V172" s="142"/>
      <c r="W172" s="142"/>
      <c r="X172" s="142"/>
    </row>
    <row r="173" spans="1:24" s="132" customFormat="1" ht="12.75" hidden="1" customHeight="1" x14ac:dyDescent="0.25">
      <c r="A173" s="136"/>
      <c r="B173" s="136"/>
      <c r="C173" s="136"/>
      <c r="D173" s="137"/>
      <c r="E173" s="141" t="s">
        <v>260</v>
      </c>
      <c r="F173" s="136" t="s">
        <v>261</v>
      </c>
      <c r="G173" s="142"/>
      <c r="H173" s="142"/>
      <c r="I173" s="142"/>
      <c r="J173" s="142"/>
      <c r="K173" s="142"/>
      <c r="L173" s="142"/>
      <c r="M173" s="142"/>
      <c r="N173" s="142"/>
      <c r="O173" s="142"/>
      <c r="P173" s="142">
        <f t="shared" si="125"/>
        <v>0</v>
      </c>
      <c r="Q173" s="142">
        <f t="shared" si="126"/>
        <v>0</v>
      </c>
      <c r="R173" s="142">
        <f t="shared" si="127"/>
        <v>0</v>
      </c>
      <c r="S173" s="142"/>
      <c r="T173" s="142"/>
      <c r="U173" s="142"/>
      <c r="V173" s="142"/>
      <c r="W173" s="142"/>
      <c r="X173" s="142"/>
    </row>
    <row r="174" spans="1:24" s="132" customFormat="1" ht="38.25" hidden="1" customHeight="1" x14ac:dyDescent="0.25">
      <c r="A174" s="136"/>
      <c r="B174" s="136"/>
      <c r="C174" s="136"/>
      <c r="D174" s="137"/>
      <c r="E174" s="143" t="s">
        <v>300</v>
      </c>
      <c r="F174" s="145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>
        <f t="shared" si="125"/>
        <v>0</v>
      </c>
      <c r="Q174" s="142">
        <f t="shared" si="126"/>
        <v>0</v>
      </c>
      <c r="R174" s="142">
        <f t="shared" si="127"/>
        <v>0</v>
      </c>
      <c r="S174" s="142"/>
      <c r="T174" s="142"/>
      <c r="U174" s="142"/>
      <c r="V174" s="142"/>
      <c r="W174" s="142"/>
      <c r="X174" s="142"/>
    </row>
    <row r="175" spans="1:24" s="132" customFormat="1" ht="25.5" hidden="1" customHeight="1" x14ac:dyDescent="0.25">
      <c r="A175" s="136"/>
      <c r="B175" s="136"/>
      <c r="C175" s="136"/>
      <c r="D175" s="137"/>
      <c r="E175" s="141" t="s">
        <v>231</v>
      </c>
      <c r="F175" s="136" t="s">
        <v>232</v>
      </c>
      <c r="G175" s="142"/>
      <c r="H175" s="142"/>
      <c r="I175" s="142"/>
      <c r="J175" s="142"/>
      <c r="K175" s="142"/>
      <c r="L175" s="142"/>
      <c r="M175" s="142"/>
      <c r="N175" s="142"/>
      <c r="O175" s="142"/>
      <c r="P175" s="142">
        <f t="shared" si="125"/>
        <v>0</v>
      </c>
      <c r="Q175" s="142">
        <f t="shared" si="126"/>
        <v>0</v>
      </c>
      <c r="R175" s="142">
        <f t="shared" si="127"/>
        <v>0</v>
      </c>
      <c r="S175" s="142"/>
      <c r="T175" s="142"/>
      <c r="U175" s="142"/>
      <c r="V175" s="142"/>
      <c r="W175" s="142"/>
      <c r="X175" s="142"/>
    </row>
    <row r="176" spans="1:24" s="132" customFormat="1" ht="25.5" hidden="1" customHeight="1" x14ac:dyDescent="0.25">
      <c r="A176" s="136"/>
      <c r="B176" s="136"/>
      <c r="C176" s="136"/>
      <c r="D176" s="137"/>
      <c r="E176" s="143" t="s">
        <v>301</v>
      </c>
      <c r="F176" s="145"/>
      <c r="G176" s="142"/>
      <c r="H176" s="142"/>
      <c r="I176" s="142"/>
      <c r="J176" s="142"/>
      <c r="K176" s="142"/>
      <c r="L176" s="142"/>
      <c r="M176" s="142"/>
      <c r="N176" s="142"/>
      <c r="O176" s="142"/>
      <c r="P176" s="142">
        <f t="shared" si="125"/>
        <v>0</v>
      </c>
      <c r="Q176" s="142">
        <f t="shared" si="126"/>
        <v>0</v>
      </c>
      <c r="R176" s="142">
        <f t="shared" si="127"/>
        <v>0</v>
      </c>
      <c r="S176" s="142"/>
      <c r="T176" s="142"/>
      <c r="U176" s="142"/>
      <c r="V176" s="142"/>
      <c r="W176" s="142"/>
      <c r="X176" s="142"/>
    </row>
    <row r="177" spans="1:24" s="132" customFormat="1" ht="25.5" hidden="1" customHeight="1" x14ac:dyDescent="0.25">
      <c r="A177" s="136"/>
      <c r="B177" s="136"/>
      <c r="C177" s="136"/>
      <c r="D177" s="137"/>
      <c r="E177" s="141" t="s">
        <v>231</v>
      </c>
      <c r="F177" s="136" t="s">
        <v>232</v>
      </c>
      <c r="G177" s="142"/>
      <c r="H177" s="142"/>
      <c r="I177" s="142"/>
      <c r="J177" s="142"/>
      <c r="K177" s="142"/>
      <c r="L177" s="142"/>
      <c r="M177" s="142"/>
      <c r="N177" s="142"/>
      <c r="O177" s="142"/>
      <c r="P177" s="142">
        <f t="shared" si="125"/>
        <v>0</v>
      </c>
      <c r="Q177" s="142">
        <f t="shared" si="126"/>
        <v>0</v>
      </c>
      <c r="R177" s="142">
        <f t="shared" si="127"/>
        <v>0</v>
      </c>
      <c r="S177" s="142"/>
      <c r="T177" s="142"/>
      <c r="U177" s="142"/>
      <c r="V177" s="142"/>
      <c r="W177" s="142"/>
      <c r="X177" s="142"/>
    </row>
    <row r="178" spans="1:24" s="132" customFormat="1" ht="25.5" hidden="1" customHeight="1" x14ac:dyDescent="0.25">
      <c r="A178" s="136"/>
      <c r="B178" s="136"/>
      <c r="C178" s="136"/>
      <c r="D178" s="137"/>
      <c r="E178" s="143" t="s">
        <v>302</v>
      </c>
      <c r="F178" s="145"/>
      <c r="G178" s="142"/>
      <c r="H178" s="142"/>
      <c r="I178" s="142"/>
      <c r="J178" s="142"/>
      <c r="K178" s="142"/>
      <c r="L178" s="142"/>
      <c r="M178" s="142"/>
      <c r="N178" s="142"/>
      <c r="O178" s="142"/>
      <c r="P178" s="142">
        <f t="shared" si="125"/>
        <v>0</v>
      </c>
      <c r="Q178" s="142">
        <f t="shared" si="126"/>
        <v>0</v>
      </c>
      <c r="R178" s="142">
        <f t="shared" si="127"/>
        <v>0</v>
      </c>
      <c r="S178" s="142"/>
      <c r="T178" s="142"/>
      <c r="U178" s="142"/>
      <c r="V178" s="142"/>
      <c r="W178" s="142"/>
      <c r="X178" s="142"/>
    </row>
    <row r="179" spans="1:24" s="132" customFormat="1" ht="25.5" hidden="1" customHeight="1" x14ac:dyDescent="0.25">
      <c r="A179" s="136"/>
      <c r="B179" s="136"/>
      <c r="C179" s="136"/>
      <c r="D179" s="137"/>
      <c r="E179" s="141" t="s">
        <v>254</v>
      </c>
      <c r="F179" s="136" t="s">
        <v>255</v>
      </c>
      <c r="G179" s="142"/>
      <c r="H179" s="142"/>
      <c r="I179" s="142"/>
      <c r="J179" s="142"/>
      <c r="K179" s="142"/>
      <c r="L179" s="142"/>
      <c r="M179" s="142"/>
      <c r="N179" s="142"/>
      <c r="O179" s="142"/>
      <c r="P179" s="142">
        <f t="shared" si="125"/>
        <v>0</v>
      </c>
      <c r="Q179" s="142">
        <f t="shared" si="126"/>
        <v>0</v>
      </c>
      <c r="R179" s="142">
        <f t="shared" si="127"/>
        <v>0</v>
      </c>
      <c r="S179" s="142"/>
      <c r="T179" s="142"/>
      <c r="U179" s="142"/>
      <c r="V179" s="142"/>
      <c r="W179" s="142"/>
      <c r="X179" s="142"/>
    </row>
    <row r="180" spans="1:24" s="132" customFormat="1" ht="38.25" hidden="1" customHeight="1" x14ac:dyDescent="0.25">
      <c r="A180" s="136"/>
      <c r="B180" s="136"/>
      <c r="C180" s="136"/>
      <c r="D180" s="137"/>
      <c r="E180" s="143" t="s">
        <v>303</v>
      </c>
      <c r="F180" s="145"/>
      <c r="G180" s="142"/>
      <c r="H180" s="142"/>
      <c r="I180" s="142"/>
      <c r="J180" s="142"/>
      <c r="K180" s="142"/>
      <c r="L180" s="142"/>
      <c r="M180" s="142"/>
      <c r="N180" s="142"/>
      <c r="O180" s="142"/>
      <c r="P180" s="142">
        <f t="shared" si="125"/>
        <v>0</v>
      </c>
      <c r="Q180" s="142">
        <f t="shared" si="126"/>
        <v>0</v>
      </c>
      <c r="R180" s="142">
        <f t="shared" si="127"/>
        <v>0</v>
      </c>
      <c r="S180" s="142"/>
      <c r="T180" s="142"/>
      <c r="U180" s="142"/>
      <c r="V180" s="142"/>
      <c r="W180" s="142"/>
      <c r="X180" s="142"/>
    </row>
    <row r="181" spans="1:24" s="132" customFormat="1" ht="12.75" hidden="1" customHeight="1" x14ac:dyDescent="0.25">
      <c r="A181" s="136"/>
      <c r="B181" s="136"/>
      <c r="C181" s="136"/>
      <c r="D181" s="137"/>
      <c r="E181" s="141" t="s">
        <v>248</v>
      </c>
      <c r="F181" s="136" t="s">
        <v>249</v>
      </c>
      <c r="G181" s="142"/>
      <c r="H181" s="142"/>
      <c r="I181" s="142"/>
      <c r="J181" s="142"/>
      <c r="K181" s="142"/>
      <c r="L181" s="142"/>
      <c r="M181" s="142"/>
      <c r="N181" s="142"/>
      <c r="O181" s="142"/>
      <c r="P181" s="142">
        <f t="shared" si="125"/>
        <v>0</v>
      </c>
      <c r="Q181" s="142">
        <f t="shared" si="126"/>
        <v>0</v>
      </c>
      <c r="R181" s="142">
        <f t="shared" si="127"/>
        <v>0</v>
      </c>
      <c r="S181" s="142"/>
      <c r="T181" s="142"/>
      <c r="U181" s="142"/>
      <c r="V181" s="142"/>
      <c r="W181" s="142"/>
      <c r="X181" s="142"/>
    </row>
    <row r="182" spans="1:24" s="132" customFormat="1" ht="12.75" hidden="1" customHeight="1" x14ac:dyDescent="0.25">
      <c r="A182" s="136">
        <v>2470</v>
      </c>
      <c r="B182" s="136">
        <v>4</v>
      </c>
      <c r="C182" s="136">
        <v>7</v>
      </c>
      <c r="D182" s="137">
        <v>0</v>
      </c>
      <c r="E182" s="143" t="s">
        <v>140</v>
      </c>
      <c r="F182" s="145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>
        <f t="shared" si="125"/>
        <v>0</v>
      </c>
      <c r="Q182" s="142">
        <f t="shared" si="126"/>
        <v>0</v>
      </c>
      <c r="R182" s="142">
        <f t="shared" si="127"/>
        <v>0</v>
      </c>
      <c r="S182" s="142"/>
      <c r="T182" s="142"/>
      <c r="U182" s="142"/>
      <c r="V182" s="142"/>
      <c r="W182" s="142"/>
      <c r="X182" s="142"/>
    </row>
    <row r="183" spans="1:24" s="132" customFormat="1" ht="12.75" hidden="1" customHeight="1" x14ac:dyDescent="0.25">
      <c r="A183" s="136"/>
      <c r="B183" s="136"/>
      <c r="C183" s="136"/>
      <c r="D183" s="137"/>
      <c r="E183" s="141" t="s">
        <v>120</v>
      </c>
      <c r="F183" s="136"/>
      <c r="G183" s="142"/>
      <c r="H183" s="142"/>
      <c r="I183" s="142"/>
      <c r="J183" s="142"/>
      <c r="K183" s="142"/>
      <c r="L183" s="142"/>
      <c r="M183" s="142"/>
      <c r="N183" s="142"/>
      <c r="O183" s="142"/>
      <c r="P183" s="142">
        <f t="shared" si="125"/>
        <v>0</v>
      </c>
      <c r="Q183" s="142">
        <f t="shared" si="126"/>
        <v>0</v>
      </c>
      <c r="R183" s="142">
        <f t="shared" si="127"/>
        <v>0</v>
      </c>
      <c r="S183" s="142"/>
      <c r="T183" s="142"/>
      <c r="U183" s="142"/>
      <c r="V183" s="142"/>
      <c r="W183" s="142"/>
      <c r="X183" s="142"/>
    </row>
    <row r="184" spans="1:24" s="132" customFormat="1" ht="12.75" hidden="1" customHeight="1" x14ac:dyDescent="0.25">
      <c r="A184" s="136">
        <v>2473</v>
      </c>
      <c r="B184" s="136">
        <v>4</v>
      </c>
      <c r="C184" s="136">
        <v>7</v>
      </c>
      <c r="D184" s="137">
        <v>3</v>
      </c>
      <c r="E184" s="141" t="s">
        <v>141</v>
      </c>
      <c r="F184" s="136"/>
      <c r="G184" s="142"/>
      <c r="H184" s="142"/>
      <c r="I184" s="142"/>
      <c r="J184" s="142"/>
      <c r="K184" s="142"/>
      <c r="L184" s="142"/>
      <c r="M184" s="142"/>
      <c r="N184" s="142"/>
      <c r="O184" s="142"/>
      <c r="P184" s="142">
        <f t="shared" si="125"/>
        <v>0</v>
      </c>
      <c r="Q184" s="142">
        <f t="shared" si="126"/>
        <v>0</v>
      </c>
      <c r="R184" s="142">
        <f t="shared" si="127"/>
        <v>0</v>
      </c>
      <c r="S184" s="142"/>
      <c r="T184" s="142"/>
      <c r="U184" s="142"/>
      <c r="V184" s="142"/>
      <c r="W184" s="142"/>
      <c r="X184" s="142"/>
    </row>
    <row r="185" spans="1:24" s="132" customFormat="1" ht="12.75" hidden="1" customHeight="1" x14ac:dyDescent="0.25">
      <c r="A185" s="136"/>
      <c r="B185" s="136"/>
      <c r="C185" s="136"/>
      <c r="D185" s="137"/>
      <c r="E185" s="141" t="s">
        <v>6</v>
      </c>
      <c r="F185" s="136"/>
      <c r="G185" s="142"/>
      <c r="H185" s="142"/>
      <c r="I185" s="142"/>
      <c r="J185" s="142"/>
      <c r="K185" s="142"/>
      <c r="L185" s="142"/>
      <c r="M185" s="142"/>
      <c r="N185" s="142"/>
      <c r="O185" s="142"/>
      <c r="P185" s="142">
        <f t="shared" si="125"/>
        <v>0</v>
      </c>
      <c r="Q185" s="142">
        <f t="shared" si="126"/>
        <v>0</v>
      </c>
      <c r="R185" s="142">
        <f t="shared" si="127"/>
        <v>0</v>
      </c>
      <c r="S185" s="142"/>
      <c r="T185" s="142"/>
      <c r="U185" s="142"/>
      <c r="V185" s="142"/>
      <c r="W185" s="142"/>
      <c r="X185" s="142"/>
    </row>
    <row r="186" spans="1:24" s="132" customFormat="1" ht="12.75" hidden="1" customHeight="1" x14ac:dyDescent="0.25">
      <c r="A186" s="136"/>
      <c r="B186" s="136"/>
      <c r="C186" s="136"/>
      <c r="D186" s="137"/>
      <c r="E186" s="143" t="s">
        <v>304</v>
      </c>
      <c r="F186" s="145"/>
      <c r="G186" s="142"/>
      <c r="H186" s="142"/>
      <c r="I186" s="142"/>
      <c r="J186" s="142"/>
      <c r="K186" s="142"/>
      <c r="L186" s="142"/>
      <c r="M186" s="142"/>
      <c r="N186" s="142"/>
      <c r="O186" s="142"/>
      <c r="P186" s="142">
        <f t="shared" si="125"/>
        <v>0</v>
      </c>
      <c r="Q186" s="142">
        <f t="shared" si="126"/>
        <v>0</v>
      </c>
      <c r="R186" s="142">
        <f t="shared" si="127"/>
        <v>0</v>
      </c>
      <c r="S186" s="142"/>
      <c r="T186" s="142"/>
      <c r="U186" s="142"/>
      <c r="V186" s="142"/>
      <c r="W186" s="142"/>
      <c r="X186" s="142"/>
    </row>
    <row r="187" spans="1:24" s="132" customFormat="1" ht="12.75" hidden="1" customHeight="1" x14ac:dyDescent="0.25">
      <c r="A187" s="136"/>
      <c r="B187" s="136"/>
      <c r="C187" s="136"/>
      <c r="D187" s="137"/>
      <c r="E187" s="141" t="s">
        <v>211</v>
      </c>
      <c r="F187" s="136" t="s">
        <v>212</v>
      </c>
      <c r="G187" s="142"/>
      <c r="H187" s="142"/>
      <c r="I187" s="142"/>
      <c r="J187" s="142"/>
      <c r="K187" s="142"/>
      <c r="L187" s="142"/>
      <c r="M187" s="142"/>
      <c r="N187" s="142"/>
      <c r="O187" s="142"/>
      <c r="P187" s="142">
        <f t="shared" si="125"/>
        <v>0</v>
      </c>
      <c r="Q187" s="142">
        <f t="shared" si="126"/>
        <v>0</v>
      </c>
      <c r="R187" s="142">
        <f t="shared" si="127"/>
        <v>0</v>
      </c>
      <c r="S187" s="142"/>
      <c r="T187" s="142"/>
      <c r="U187" s="142"/>
      <c r="V187" s="142"/>
      <c r="W187" s="142"/>
      <c r="X187" s="142"/>
    </row>
    <row r="188" spans="1:24" s="132" customFormat="1" ht="12.75" hidden="1" customHeight="1" x14ac:dyDescent="0.25">
      <c r="A188" s="136"/>
      <c r="B188" s="136"/>
      <c r="C188" s="136"/>
      <c r="D188" s="137"/>
      <c r="E188" s="141" t="s">
        <v>215</v>
      </c>
      <c r="F188" s="136" t="s">
        <v>216</v>
      </c>
      <c r="G188" s="142"/>
      <c r="H188" s="142"/>
      <c r="I188" s="142"/>
      <c r="J188" s="142"/>
      <c r="K188" s="142"/>
      <c r="L188" s="142"/>
      <c r="M188" s="142"/>
      <c r="N188" s="142"/>
      <c r="O188" s="142"/>
      <c r="P188" s="142">
        <f t="shared" si="125"/>
        <v>0</v>
      </c>
      <c r="Q188" s="142">
        <f t="shared" si="126"/>
        <v>0</v>
      </c>
      <c r="R188" s="142">
        <f t="shared" si="127"/>
        <v>0</v>
      </c>
      <c r="S188" s="142"/>
      <c r="T188" s="142"/>
      <c r="U188" s="142"/>
      <c r="V188" s="142"/>
      <c r="W188" s="142"/>
      <c r="X188" s="142"/>
    </row>
    <row r="189" spans="1:24" s="132" customFormat="1" ht="12.75" hidden="1" customHeight="1" x14ac:dyDescent="0.25">
      <c r="A189" s="136"/>
      <c r="B189" s="136"/>
      <c r="C189" s="136"/>
      <c r="D189" s="137"/>
      <c r="E189" s="141" t="s">
        <v>229</v>
      </c>
      <c r="F189" s="136" t="s">
        <v>230</v>
      </c>
      <c r="G189" s="142"/>
      <c r="H189" s="142"/>
      <c r="I189" s="142"/>
      <c r="J189" s="142"/>
      <c r="K189" s="142"/>
      <c r="L189" s="142"/>
      <c r="M189" s="142"/>
      <c r="N189" s="142"/>
      <c r="O189" s="142"/>
      <c r="P189" s="142">
        <f t="shared" si="125"/>
        <v>0</v>
      </c>
      <c r="Q189" s="142">
        <f t="shared" si="126"/>
        <v>0</v>
      </c>
      <c r="R189" s="142">
        <f t="shared" si="127"/>
        <v>0</v>
      </c>
      <c r="S189" s="142"/>
      <c r="T189" s="142"/>
      <c r="U189" s="142"/>
      <c r="V189" s="142"/>
      <c r="W189" s="142"/>
      <c r="X189" s="142"/>
    </row>
    <row r="190" spans="1:24" s="132" customFormat="1" ht="12.75" hidden="1" customHeight="1" x14ac:dyDescent="0.25">
      <c r="A190" s="136"/>
      <c r="B190" s="136"/>
      <c r="C190" s="136"/>
      <c r="D190" s="137"/>
      <c r="E190" s="141" t="s">
        <v>252</v>
      </c>
      <c r="F190" s="136" t="s">
        <v>253</v>
      </c>
      <c r="G190" s="142"/>
      <c r="H190" s="142"/>
      <c r="I190" s="142"/>
      <c r="J190" s="142"/>
      <c r="K190" s="142"/>
      <c r="L190" s="142"/>
      <c r="M190" s="142"/>
      <c r="N190" s="142"/>
      <c r="O190" s="142"/>
      <c r="P190" s="142">
        <f t="shared" si="125"/>
        <v>0</v>
      </c>
      <c r="Q190" s="142">
        <f t="shared" si="126"/>
        <v>0</v>
      </c>
      <c r="R190" s="142">
        <f t="shared" si="127"/>
        <v>0</v>
      </c>
      <c r="S190" s="142"/>
      <c r="T190" s="142"/>
      <c r="U190" s="142"/>
      <c r="V190" s="142"/>
      <c r="W190" s="142"/>
      <c r="X190" s="142"/>
    </row>
    <row r="191" spans="1:24" s="132" customFormat="1" ht="25.5" hidden="1" customHeight="1" x14ac:dyDescent="0.25">
      <c r="A191" s="136">
        <v>2490</v>
      </c>
      <c r="B191" s="136">
        <v>4</v>
      </c>
      <c r="C191" s="136">
        <v>9</v>
      </c>
      <c r="D191" s="137">
        <v>0</v>
      </c>
      <c r="E191" s="143" t="s">
        <v>142</v>
      </c>
      <c r="F191" s="145"/>
      <c r="G191" s="142"/>
      <c r="H191" s="142"/>
      <c r="I191" s="142"/>
      <c r="J191" s="142"/>
      <c r="K191" s="142"/>
      <c r="L191" s="142"/>
      <c r="M191" s="142"/>
      <c r="N191" s="142"/>
      <c r="O191" s="142"/>
      <c r="P191" s="142">
        <f t="shared" si="125"/>
        <v>0</v>
      </c>
      <c r="Q191" s="142">
        <f t="shared" si="126"/>
        <v>0</v>
      </c>
      <c r="R191" s="142">
        <f t="shared" si="127"/>
        <v>0</v>
      </c>
      <c r="S191" s="142"/>
      <c r="T191" s="142"/>
      <c r="U191" s="142"/>
      <c r="V191" s="142"/>
      <c r="W191" s="142"/>
      <c r="X191" s="142"/>
    </row>
    <row r="192" spans="1:24" s="132" customFormat="1" ht="12.75" hidden="1" customHeight="1" x14ac:dyDescent="0.25">
      <c r="A192" s="136"/>
      <c r="B192" s="136"/>
      <c r="C192" s="136"/>
      <c r="D192" s="137"/>
      <c r="E192" s="141" t="s">
        <v>120</v>
      </c>
      <c r="F192" s="136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>
        <f t="shared" si="125"/>
        <v>0</v>
      </c>
      <c r="Q192" s="142">
        <f t="shared" si="126"/>
        <v>0</v>
      </c>
      <c r="R192" s="142">
        <f t="shared" si="127"/>
        <v>0</v>
      </c>
      <c r="S192" s="142"/>
      <c r="T192" s="142"/>
      <c r="U192" s="142"/>
      <c r="V192" s="142"/>
      <c r="W192" s="142"/>
      <c r="X192" s="142"/>
    </row>
    <row r="193" spans="1:24" s="132" customFormat="1" ht="25.5" hidden="1" customHeight="1" x14ac:dyDescent="0.25">
      <c r="A193" s="136">
        <v>2491</v>
      </c>
      <c r="B193" s="136">
        <v>4</v>
      </c>
      <c r="C193" s="136">
        <v>9</v>
      </c>
      <c r="D193" s="137">
        <v>1</v>
      </c>
      <c r="E193" s="141" t="s">
        <v>142</v>
      </c>
      <c r="F193" s="136"/>
      <c r="G193" s="142"/>
      <c r="H193" s="142"/>
      <c r="I193" s="142"/>
      <c r="J193" s="142"/>
      <c r="K193" s="142"/>
      <c r="L193" s="142"/>
      <c r="M193" s="142"/>
      <c r="N193" s="142"/>
      <c r="O193" s="142"/>
      <c r="P193" s="142">
        <f t="shared" si="125"/>
        <v>0</v>
      </c>
      <c r="Q193" s="142">
        <f t="shared" si="126"/>
        <v>0</v>
      </c>
      <c r="R193" s="142">
        <f t="shared" si="127"/>
        <v>0</v>
      </c>
      <c r="S193" s="142"/>
      <c r="T193" s="142"/>
      <c r="U193" s="142"/>
      <c r="V193" s="142"/>
      <c r="W193" s="142"/>
      <c r="X193" s="142"/>
    </row>
    <row r="194" spans="1:24" s="132" customFormat="1" ht="12.75" hidden="1" customHeight="1" x14ac:dyDescent="0.25">
      <c r="A194" s="136"/>
      <c r="B194" s="136"/>
      <c r="C194" s="136"/>
      <c r="D194" s="137"/>
      <c r="E194" s="141" t="s">
        <v>6</v>
      </c>
      <c r="F194" s="136"/>
      <c r="G194" s="142"/>
      <c r="H194" s="142"/>
      <c r="I194" s="142"/>
      <c r="J194" s="142"/>
      <c r="K194" s="142"/>
      <c r="L194" s="142"/>
      <c r="M194" s="142"/>
      <c r="N194" s="142"/>
      <c r="O194" s="142"/>
      <c r="P194" s="142">
        <f t="shared" si="125"/>
        <v>0</v>
      </c>
      <c r="Q194" s="142">
        <f t="shared" si="126"/>
        <v>0</v>
      </c>
      <c r="R194" s="142">
        <f t="shared" si="127"/>
        <v>0</v>
      </c>
      <c r="S194" s="142"/>
      <c r="T194" s="142"/>
      <c r="U194" s="142"/>
      <c r="V194" s="142"/>
      <c r="W194" s="142"/>
      <c r="X194" s="142"/>
    </row>
    <row r="195" spans="1:24" s="132" customFormat="1" ht="12.75" hidden="1" customHeight="1" x14ac:dyDescent="0.25">
      <c r="A195" s="136"/>
      <c r="B195" s="136"/>
      <c r="C195" s="136"/>
      <c r="D195" s="137"/>
      <c r="E195" s="143" t="s">
        <v>305</v>
      </c>
      <c r="F195" s="145"/>
      <c r="G195" s="142"/>
      <c r="H195" s="142"/>
      <c r="I195" s="142"/>
      <c r="J195" s="142"/>
      <c r="K195" s="142"/>
      <c r="L195" s="142"/>
      <c r="M195" s="142"/>
      <c r="N195" s="142"/>
      <c r="O195" s="142"/>
      <c r="P195" s="142">
        <f t="shared" si="125"/>
        <v>0</v>
      </c>
      <c r="Q195" s="142">
        <f t="shared" si="126"/>
        <v>0</v>
      </c>
      <c r="R195" s="142">
        <f t="shared" si="127"/>
        <v>0</v>
      </c>
      <c r="S195" s="142"/>
      <c r="T195" s="142"/>
      <c r="U195" s="142"/>
      <c r="V195" s="142"/>
      <c r="W195" s="142"/>
      <c r="X195" s="142"/>
    </row>
    <row r="196" spans="1:24" s="132" customFormat="1" ht="12.75" hidden="1" customHeight="1" x14ac:dyDescent="0.25">
      <c r="A196" s="136"/>
      <c r="B196" s="136"/>
      <c r="C196" s="136"/>
      <c r="D196" s="137"/>
      <c r="E196" s="141" t="s">
        <v>215</v>
      </c>
      <c r="F196" s="136" t="s">
        <v>216</v>
      </c>
      <c r="G196" s="142"/>
      <c r="H196" s="142"/>
      <c r="I196" s="142"/>
      <c r="J196" s="142"/>
      <c r="K196" s="142"/>
      <c r="L196" s="142"/>
      <c r="M196" s="142"/>
      <c r="N196" s="142"/>
      <c r="O196" s="142"/>
      <c r="P196" s="142">
        <f t="shared" si="125"/>
        <v>0</v>
      </c>
      <c r="Q196" s="142">
        <f t="shared" si="126"/>
        <v>0</v>
      </c>
      <c r="R196" s="142">
        <f t="shared" si="127"/>
        <v>0</v>
      </c>
      <c r="S196" s="142"/>
      <c r="T196" s="142"/>
      <c r="U196" s="142"/>
      <c r="V196" s="142"/>
      <c r="W196" s="142"/>
      <c r="X196" s="142"/>
    </row>
    <row r="197" spans="1:24" s="132" customFormat="1" ht="63.75" hidden="1" customHeight="1" x14ac:dyDescent="0.25">
      <c r="A197" s="136"/>
      <c r="B197" s="136"/>
      <c r="C197" s="136"/>
      <c r="D197" s="137"/>
      <c r="E197" s="143" t="s">
        <v>306</v>
      </c>
      <c r="F197" s="145"/>
      <c r="G197" s="142"/>
      <c r="H197" s="142"/>
      <c r="I197" s="142"/>
      <c r="J197" s="142"/>
      <c r="K197" s="142"/>
      <c r="L197" s="142"/>
      <c r="M197" s="142"/>
      <c r="N197" s="142"/>
      <c r="O197" s="142"/>
      <c r="P197" s="142">
        <f t="shared" ref="P197:P260" si="128">M197-J197</f>
        <v>0</v>
      </c>
      <c r="Q197" s="142">
        <f t="shared" ref="Q197:Q260" si="129">N197-K197</f>
        <v>0</v>
      </c>
      <c r="R197" s="142">
        <f t="shared" ref="R197:R260" si="130">O197-L197</f>
        <v>0</v>
      </c>
      <c r="S197" s="142"/>
      <c r="T197" s="142"/>
      <c r="U197" s="142"/>
      <c r="V197" s="142"/>
      <c r="W197" s="142"/>
      <c r="X197" s="142"/>
    </row>
    <row r="198" spans="1:24" s="132" customFormat="1" ht="38.25" hidden="1" customHeight="1" x14ac:dyDescent="0.25">
      <c r="A198" s="136"/>
      <c r="B198" s="136"/>
      <c r="C198" s="136"/>
      <c r="D198" s="137"/>
      <c r="E198" s="141" t="s">
        <v>234</v>
      </c>
      <c r="F198" s="136" t="s">
        <v>235</v>
      </c>
      <c r="G198" s="142"/>
      <c r="H198" s="142"/>
      <c r="I198" s="142"/>
      <c r="J198" s="142"/>
      <c r="K198" s="142"/>
      <c r="L198" s="142"/>
      <c r="M198" s="142"/>
      <c r="N198" s="142"/>
      <c r="O198" s="142"/>
      <c r="P198" s="142">
        <f t="shared" si="128"/>
        <v>0</v>
      </c>
      <c r="Q198" s="142">
        <f t="shared" si="129"/>
        <v>0</v>
      </c>
      <c r="R198" s="142">
        <f t="shared" si="130"/>
        <v>0</v>
      </c>
      <c r="S198" s="142"/>
      <c r="T198" s="142"/>
      <c r="U198" s="142"/>
      <c r="V198" s="142"/>
      <c r="W198" s="142"/>
      <c r="X198" s="142"/>
    </row>
    <row r="199" spans="1:24" s="132" customFormat="1" ht="25.5" hidden="1" customHeight="1" x14ac:dyDescent="0.25">
      <c r="A199" s="136"/>
      <c r="B199" s="136"/>
      <c r="C199" s="136"/>
      <c r="D199" s="137"/>
      <c r="E199" s="143" t="s">
        <v>307</v>
      </c>
      <c r="F199" s="145"/>
      <c r="G199" s="142"/>
      <c r="H199" s="142"/>
      <c r="I199" s="142"/>
      <c r="J199" s="142"/>
      <c r="K199" s="142"/>
      <c r="L199" s="142"/>
      <c r="M199" s="142"/>
      <c r="N199" s="142"/>
      <c r="O199" s="142"/>
      <c r="P199" s="142">
        <f t="shared" si="128"/>
        <v>0</v>
      </c>
      <c r="Q199" s="142">
        <f t="shared" si="129"/>
        <v>0</v>
      </c>
      <c r="R199" s="142">
        <f t="shared" si="130"/>
        <v>0</v>
      </c>
      <c r="S199" s="142"/>
      <c r="T199" s="142"/>
      <c r="U199" s="142"/>
      <c r="V199" s="142"/>
      <c r="W199" s="142"/>
      <c r="X199" s="142"/>
    </row>
    <row r="200" spans="1:24" s="132" customFormat="1" ht="25.5" hidden="1" customHeight="1" x14ac:dyDescent="0.25">
      <c r="A200" s="136"/>
      <c r="B200" s="136"/>
      <c r="C200" s="136"/>
      <c r="D200" s="137"/>
      <c r="E200" s="141" t="s">
        <v>231</v>
      </c>
      <c r="F200" s="136" t="s">
        <v>232</v>
      </c>
      <c r="G200" s="142"/>
      <c r="H200" s="142"/>
      <c r="I200" s="142"/>
      <c r="J200" s="142"/>
      <c r="K200" s="142"/>
      <c r="L200" s="142"/>
      <c r="M200" s="142"/>
      <c r="N200" s="142"/>
      <c r="O200" s="142"/>
      <c r="P200" s="142">
        <f t="shared" si="128"/>
        <v>0</v>
      </c>
      <c r="Q200" s="142">
        <f t="shared" si="129"/>
        <v>0</v>
      </c>
      <c r="R200" s="142">
        <f t="shared" si="130"/>
        <v>0</v>
      </c>
      <c r="S200" s="142"/>
      <c r="T200" s="142"/>
      <c r="U200" s="142"/>
      <c r="V200" s="142"/>
      <c r="W200" s="142"/>
      <c r="X200" s="142"/>
    </row>
    <row r="201" spans="1:24" s="132" customFormat="1" ht="25.5" hidden="1" customHeight="1" x14ac:dyDescent="0.25">
      <c r="A201" s="136"/>
      <c r="B201" s="136"/>
      <c r="C201" s="136"/>
      <c r="D201" s="137"/>
      <c r="E201" s="143" t="s">
        <v>308</v>
      </c>
      <c r="F201" s="145"/>
      <c r="G201" s="142"/>
      <c r="H201" s="142"/>
      <c r="I201" s="142"/>
      <c r="J201" s="142"/>
      <c r="K201" s="142"/>
      <c r="L201" s="142"/>
      <c r="M201" s="142"/>
      <c r="N201" s="142"/>
      <c r="O201" s="142"/>
      <c r="P201" s="142">
        <f t="shared" si="128"/>
        <v>0</v>
      </c>
      <c r="Q201" s="142">
        <f t="shared" si="129"/>
        <v>0</v>
      </c>
      <c r="R201" s="142">
        <f t="shared" si="130"/>
        <v>0</v>
      </c>
      <c r="S201" s="142"/>
      <c r="T201" s="142"/>
      <c r="U201" s="142"/>
      <c r="V201" s="142"/>
      <c r="W201" s="142"/>
      <c r="X201" s="142"/>
    </row>
    <row r="202" spans="1:24" s="132" customFormat="1" ht="12.75" hidden="1" customHeight="1" x14ac:dyDescent="0.25">
      <c r="A202" s="136"/>
      <c r="B202" s="136"/>
      <c r="C202" s="136"/>
      <c r="D202" s="137"/>
      <c r="E202" s="141" t="s">
        <v>238</v>
      </c>
      <c r="F202" s="136" t="s">
        <v>239</v>
      </c>
      <c r="G202" s="142"/>
      <c r="H202" s="142"/>
      <c r="I202" s="142"/>
      <c r="J202" s="142"/>
      <c r="K202" s="142"/>
      <c r="L202" s="142"/>
      <c r="M202" s="142"/>
      <c r="N202" s="142"/>
      <c r="O202" s="142"/>
      <c r="P202" s="142">
        <f t="shared" si="128"/>
        <v>0</v>
      </c>
      <c r="Q202" s="142">
        <f t="shared" si="129"/>
        <v>0</v>
      </c>
      <c r="R202" s="142">
        <f t="shared" si="130"/>
        <v>0</v>
      </c>
      <c r="S202" s="142"/>
      <c r="T202" s="142"/>
      <c r="U202" s="142"/>
      <c r="V202" s="142"/>
      <c r="W202" s="142"/>
      <c r="X202" s="142"/>
    </row>
    <row r="203" spans="1:24" s="132" customFormat="1" ht="12.75" hidden="1" customHeight="1" x14ac:dyDescent="0.25">
      <c r="A203" s="136"/>
      <c r="B203" s="136"/>
      <c r="C203" s="136"/>
      <c r="D203" s="137"/>
      <c r="E203" s="141" t="s">
        <v>309</v>
      </c>
      <c r="F203" s="136" t="s">
        <v>310</v>
      </c>
      <c r="G203" s="142"/>
      <c r="H203" s="142"/>
      <c r="I203" s="142"/>
      <c r="J203" s="142"/>
      <c r="K203" s="142"/>
      <c r="L203" s="142"/>
      <c r="M203" s="142"/>
      <c r="N203" s="142"/>
      <c r="O203" s="142"/>
      <c r="P203" s="142">
        <f t="shared" si="128"/>
        <v>0</v>
      </c>
      <c r="Q203" s="142">
        <f t="shared" si="129"/>
        <v>0</v>
      </c>
      <c r="R203" s="142">
        <f t="shared" si="130"/>
        <v>0</v>
      </c>
      <c r="S203" s="142"/>
      <c r="T203" s="142"/>
      <c r="U203" s="142"/>
      <c r="V203" s="142"/>
      <c r="W203" s="142"/>
      <c r="X203" s="142"/>
    </row>
    <row r="204" spans="1:24" s="132" customFormat="1" ht="25.5" hidden="1" customHeight="1" x14ac:dyDescent="0.25">
      <c r="A204" s="136"/>
      <c r="B204" s="136"/>
      <c r="C204" s="136"/>
      <c r="D204" s="137"/>
      <c r="E204" s="141" t="s">
        <v>244</v>
      </c>
      <c r="F204" s="136" t="s">
        <v>245</v>
      </c>
      <c r="G204" s="142"/>
      <c r="H204" s="142"/>
      <c r="I204" s="142"/>
      <c r="J204" s="142"/>
      <c r="K204" s="142"/>
      <c r="L204" s="142"/>
      <c r="M204" s="142"/>
      <c r="N204" s="142"/>
      <c r="O204" s="142"/>
      <c r="P204" s="142">
        <f t="shared" si="128"/>
        <v>0</v>
      </c>
      <c r="Q204" s="142">
        <f t="shared" si="129"/>
        <v>0</v>
      </c>
      <c r="R204" s="142">
        <f t="shared" si="130"/>
        <v>0</v>
      </c>
      <c r="S204" s="142"/>
      <c r="T204" s="142"/>
      <c r="U204" s="142"/>
      <c r="V204" s="142"/>
      <c r="W204" s="142"/>
      <c r="X204" s="142"/>
    </row>
    <row r="205" spans="1:24" s="132" customFormat="1" ht="25.5" hidden="1" customHeight="1" x14ac:dyDescent="0.25">
      <c r="A205" s="136"/>
      <c r="B205" s="136"/>
      <c r="C205" s="136"/>
      <c r="D205" s="137"/>
      <c r="E205" s="143" t="s">
        <v>311</v>
      </c>
      <c r="F205" s="145"/>
      <c r="G205" s="142"/>
      <c r="H205" s="142"/>
      <c r="I205" s="142"/>
      <c r="J205" s="142"/>
      <c r="K205" s="142"/>
      <c r="L205" s="142"/>
      <c r="M205" s="142"/>
      <c r="N205" s="142"/>
      <c r="O205" s="142"/>
      <c r="P205" s="142">
        <f t="shared" si="128"/>
        <v>0</v>
      </c>
      <c r="Q205" s="142">
        <f t="shared" si="129"/>
        <v>0</v>
      </c>
      <c r="R205" s="142">
        <f t="shared" si="130"/>
        <v>0</v>
      </c>
      <c r="S205" s="142"/>
      <c r="T205" s="142"/>
      <c r="U205" s="142"/>
      <c r="V205" s="142"/>
      <c r="W205" s="142"/>
      <c r="X205" s="142"/>
    </row>
    <row r="206" spans="1:24" s="132" customFormat="1" ht="12.75" hidden="1" customHeight="1" x14ac:dyDescent="0.25">
      <c r="A206" s="136"/>
      <c r="B206" s="136"/>
      <c r="C206" s="136"/>
      <c r="D206" s="137"/>
      <c r="E206" s="141" t="s">
        <v>265</v>
      </c>
      <c r="F206" s="136">
        <v>8111</v>
      </c>
      <c r="G206" s="142"/>
      <c r="H206" s="142"/>
      <c r="I206" s="142"/>
      <c r="J206" s="142"/>
      <c r="K206" s="142"/>
      <c r="L206" s="142"/>
      <c r="M206" s="142"/>
      <c r="N206" s="142"/>
      <c r="O206" s="142"/>
      <c r="P206" s="142">
        <f t="shared" si="128"/>
        <v>0</v>
      </c>
      <c r="Q206" s="142">
        <f t="shared" si="129"/>
        <v>0</v>
      </c>
      <c r="R206" s="142">
        <f t="shared" si="130"/>
        <v>0</v>
      </c>
      <c r="S206" s="142"/>
      <c r="T206" s="142"/>
      <c r="U206" s="142"/>
      <c r="V206" s="142"/>
      <c r="W206" s="142"/>
      <c r="X206" s="142"/>
    </row>
    <row r="207" spans="1:24" s="132" customFormat="1" ht="12.75" hidden="1" customHeight="1" x14ac:dyDescent="0.25">
      <c r="A207" s="136"/>
      <c r="B207" s="136"/>
      <c r="C207" s="136"/>
      <c r="D207" s="137"/>
      <c r="E207" s="141" t="s">
        <v>266</v>
      </c>
      <c r="F207" s="136">
        <v>8121</v>
      </c>
      <c r="G207" s="142"/>
      <c r="H207" s="142"/>
      <c r="I207" s="142"/>
      <c r="J207" s="142"/>
      <c r="K207" s="142"/>
      <c r="L207" s="142"/>
      <c r="M207" s="142"/>
      <c r="N207" s="142"/>
      <c r="O207" s="142"/>
      <c r="P207" s="142">
        <f t="shared" si="128"/>
        <v>0</v>
      </c>
      <c r="Q207" s="142">
        <f t="shared" si="129"/>
        <v>0</v>
      </c>
      <c r="R207" s="142">
        <f t="shared" si="130"/>
        <v>0</v>
      </c>
      <c r="S207" s="142"/>
      <c r="T207" s="142"/>
      <c r="U207" s="142"/>
      <c r="V207" s="142"/>
      <c r="W207" s="142"/>
      <c r="X207" s="142"/>
    </row>
    <row r="208" spans="1:24" s="132" customFormat="1" ht="12.75" hidden="1" customHeight="1" x14ac:dyDescent="0.25">
      <c r="A208" s="136"/>
      <c r="B208" s="136"/>
      <c r="C208" s="136"/>
      <c r="D208" s="137"/>
      <c r="E208" s="141" t="s">
        <v>267</v>
      </c>
      <c r="F208" s="136">
        <v>8411</v>
      </c>
      <c r="G208" s="142"/>
      <c r="H208" s="142"/>
      <c r="I208" s="142"/>
      <c r="J208" s="142"/>
      <c r="K208" s="142"/>
      <c r="L208" s="142"/>
      <c r="M208" s="142"/>
      <c r="N208" s="142"/>
      <c r="O208" s="142"/>
      <c r="P208" s="142">
        <f t="shared" si="128"/>
        <v>0</v>
      </c>
      <c r="Q208" s="142">
        <f t="shared" si="129"/>
        <v>0</v>
      </c>
      <c r="R208" s="142">
        <f t="shared" si="130"/>
        <v>0</v>
      </c>
      <c r="S208" s="142"/>
      <c r="T208" s="142"/>
      <c r="U208" s="142"/>
      <c r="V208" s="142"/>
      <c r="W208" s="142"/>
      <c r="X208" s="142"/>
    </row>
    <row r="209" spans="1:24" s="132" customFormat="1" ht="12.75" hidden="1" customHeight="1" x14ac:dyDescent="0.25">
      <c r="A209" s="136"/>
      <c r="B209" s="136"/>
      <c r="C209" s="136"/>
      <c r="D209" s="137"/>
      <c r="E209" s="143" t="s">
        <v>312</v>
      </c>
      <c r="F209" s="145"/>
      <c r="G209" s="142"/>
      <c r="H209" s="142"/>
      <c r="I209" s="142"/>
      <c r="J209" s="142"/>
      <c r="K209" s="142"/>
      <c r="L209" s="142"/>
      <c r="M209" s="142"/>
      <c r="N209" s="142"/>
      <c r="O209" s="142"/>
      <c r="P209" s="142">
        <f t="shared" si="128"/>
        <v>0</v>
      </c>
      <c r="Q209" s="142">
        <f t="shared" si="129"/>
        <v>0</v>
      </c>
      <c r="R209" s="142">
        <f t="shared" si="130"/>
        <v>0</v>
      </c>
      <c r="S209" s="142"/>
      <c r="T209" s="142"/>
      <c r="U209" s="142"/>
      <c r="V209" s="142"/>
      <c r="W209" s="142"/>
      <c r="X209" s="142"/>
    </row>
    <row r="210" spans="1:24" s="132" customFormat="1" ht="12.75" hidden="1" customHeight="1" x14ac:dyDescent="0.25">
      <c r="A210" s="136"/>
      <c r="B210" s="136"/>
      <c r="C210" s="136"/>
      <c r="D210" s="137"/>
      <c r="E210" s="141" t="s">
        <v>215</v>
      </c>
      <c r="F210" s="136" t="s">
        <v>216</v>
      </c>
      <c r="G210" s="142"/>
      <c r="H210" s="142"/>
      <c r="I210" s="142"/>
      <c r="J210" s="142"/>
      <c r="K210" s="142"/>
      <c r="L210" s="142"/>
      <c r="M210" s="142"/>
      <c r="N210" s="142"/>
      <c r="O210" s="142"/>
      <c r="P210" s="142">
        <f t="shared" si="128"/>
        <v>0</v>
      </c>
      <c r="Q210" s="142">
        <f t="shared" si="129"/>
        <v>0</v>
      </c>
      <c r="R210" s="142">
        <f t="shared" si="130"/>
        <v>0</v>
      </c>
      <c r="S210" s="142"/>
      <c r="T210" s="142"/>
      <c r="U210" s="142"/>
      <c r="V210" s="142"/>
      <c r="W210" s="142"/>
      <c r="X210" s="142"/>
    </row>
    <row r="211" spans="1:24" s="132" customFormat="1" ht="25.5" hidden="1" customHeight="1" x14ac:dyDescent="0.25">
      <c r="A211" s="136"/>
      <c r="B211" s="136"/>
      <c r="C211" s="136"/>
      <c r="D211" s="137"/>
      <c r="E211" s="143" t="s">
        <v>313</v>
      </c>
      <c r="F211" s="145"/>
      <c r="G211" s="142"/>
      <c r="H211" s="142"/>
      <c r="I211" s="142"/>
      <c r="J211" s="142"/>
      <c r="K211" s="142"/>
      <c r="L211" s="142"/>
      <c r="M211" s="142"/>
      <c r="N211" s="142"/>
      <c r="O211" s="142"/>
      <c r="P211" s="142">
        <f t="shared" si="128"/>
        <v>0</v>
      </c>
      <c r="Q211" s="142">
        <f t="shared" si="129"/>
        <v>0</v>
      </c>
      <c r="R211" s="142">
        <f t="shared" si="130"/>
        <v>0</v>
      </c>
      <c r="S211" s="142"/>
      <c r="T211" s="142"/>
      <c r="U211" s="142"/>
      <c r="V211" s="142"/>
      <c r="W211" s="142"/>
      <c r="X211" s="142"/>
    </row>
    <row r="212" spans="1:24" s="132" customFormat="1" ht="25.5" hidden="1" customHeight="1" x14ac:dyDescent="0.25">
      <c r="A212" s="136"/>
      <c r="B212" s="136"/>
      <c r="C212" s="136"/>
      <c r="D212" s="137"/>
      <c r="E212" s="141" t="s">
        <v>314</v>
      </c>
      <c r="F212" s="136" t="s">
        <v>233</v>
      </c>
      <c r="G212" s="142"/>
      <c r="H212" s="142"/>
      <c r="I212" s="142"/>
      <c r="J212" s="142"/>
      <c r="K212" s="142"/>
      <c r="L212" s="142"/>
      <c r="M212" s="142"/>
      <c r="N212" s="142"/>
      <c r="O212" s="142"/>
      <c r="P212" s="142">
        <f t="shared" si="128"/>
        <v>0</v>
      </c>
      <c r="Q212" s="142">
        <f t="shared" si="129"/>
        <v>0</v>
      </c>
      <c r="R212" s="142">
        <f t="shared" si="130"/>
        <v>0</v>
      </c>
      <c r="S212" s="142"/>
      <c r="T212" s="142"/>
      <c r="U212" s="142"/>
      <c r="V212" s="142"/>
      <c r="W212" s="142"/>
      <c r="X212" s="142"/>
    </row>
    <row r="213" spans="1:24" s="132" customFormat="1" ht="12.75" hidden="1" customHeight="1" x14ac:dyDescent="0.25">
      <c r="A213" s="136"/>
      <c r="B213" s="136"/>
      <c r="C213" s="136"/>
      <c r="D213" s="137"/>
      <c r="E213" s="143" t="s">
        <v>315</v>
      </c>
      <c r="F213" s="145"/>
      <c r="G213" s="142"/>
      <c r="H213" s="142"/>
      <c r="I213" s="142"/>
      <c r="J213" s="142"/>
      <c r="K213" s="142"/>
      <c r="L213" s="142"/>
      <c r="M213" s="142"/>
      <c r="N213" s="142"/>
      <c r="O213" s="142"/>
      <c r="P213" s="142">
        <f t="shared" si="128"/>
        <v>0</v>
      </c>
      <c r="Q213" s="142">
        <f t="shared" si="129"/>
        <v>0</v>
      </c>
      <c r="R213" s="142">
        <f t="shared" si="130"/>
        <v>0</v>
      </c>
      <c r="S213" s="142"/>
      <c r="T213" s="142"/>
      <c r="U213" s="142"/>
      <c r="V213" s="142"/>
      <c r="W213" s="142"/>
      <c r="X213" s="142"/>
    </row>
    <row r="214" spans="1:24" s="132" customFormat="1" ht="12.75" hidden="1" customHeight="1" x14ac:dyDescent="0.25">
      <c r="A214" s="136"/>
      <c r="B214" s="136"/>
      <c r="C214" s="136"/>
      <c r="D214" s="137"/>
      <c r="E214" s="141" t="s">
        <v>211</v>
      </c>
      <c r="F214" s="136" t="s">
        <v>212</v>
      </c>
      <c r="G214" s="142"/>
      <c r="H214" s="142"/>
      <c r="I214" s="142"/>
      <c r="J214" s="142"/>
      <c r="K214" s="142"/>
      <c r="L214" s="142"/>
      <c r="M214" s="142"/>
      <c r="N214" s="142"/>
      <c r="O214" s="142"/>
      <c r="P214" s="142">
        <f t="shared" si="128"/>
        <v>0</v>
      </c>
      <c r="Q214" s="142">
        <f t="shared" si="129"/>
        <v>0</v>
      </c>
      <c r="R214" s="142">
        <f t="shared" si="130"/>
        <v>0</v>
      </c>
      <c r="S214" s="142"/>
      <c r="T214" s="142"/>
      <c r="U214" s="142"/>
      <c r="V214" s="142"/>
      <c r="W214" s="142"/>
      <c r="X214" s="142"/>
    </row>
    <row r="215" spans="1:24" s="132" customFormat="1" ht="12.75" hidden="1" customHeight="1" x14ac:dyDescent="0.25">
      <c r="A215" s="136"/>
      <c r="B215" s="136"/>
      <c r="C215" s="136"/>
      <c r="D215" s="137"/>
      <c r="E215" s="141" t="s">
        <v>215</v>
      </c>
      <c r="F215" s="136" t="s">
        <v>216</v>
      </c>
      <c r="G215" s="142"/>
      <c r="H215" s="142"/>
      <c r="I215" s="142"/>
      <c r="J215" s="142"/>
      <c r="K215" s="142"/>
      <c r="L215" s="142"/>
      <c r="M215" s="142"/>
      <c r="N215" s="142"/>
      <c r="O215" s="142"/>
      <c r="P215" s="142">
        <f t="shared" si="128"/>
        <v>0</v>
      </c>
      <c r="Q215" s="142">
        <f t="shared" si="129"/>
        <v>0</v>
      </c>
      <c r="R215" s="142">
        <f t="shared" si="130"/>
        <v>0</v>
      </c>
      <c r="S215" s="142"/>
      <c r="T215" s="142"/>
      <c r="U215" s="142"/>
      <c r="V215" s="142"/>
      <c r="W215" s="142"/>
      <c r="X215" s="142"/>
    </row>
    <row r="216" spans="1:24" s="132" customFormat="1" ht="25.5" hidden="1" customHeight="1" x14ac:dyDescent="0.25">
      <c r="A216" s="136"/>
      <c r="B216" s="136"/>
      <c r="C216" s="136"/>
      <c r="D216" s="137"/>
      <c r="E216" s="141" t="s">
        <v>231</v>
      </c>
      <c r="F216" s="136" t="s">
        <v>232</v>
      </c>
      <c r="G216" s="142"/>
      <c r="H216" s="142"/>
      <c r="I216" s="142"/>
      <c r="J216" s="142"/>
      <c r="K216" s="142"/>
      <c r="L216" s="142"/>
      <c r="M216" s="142"/>
      <c r="N216" s="142"/>
      <c r="O216" s="142"/>
      <c r="P216" s="142">
        <f t="shared" si="128"/>
        <v>0</v>
      </c>
      <c r="Q216" s="142">
        <f t="shared" si="129"/>
        <v>0</v>
      </c>
      <c r="R216" s="142">
        <f t="shared" si="130"/>
        <v>0</v>
      </c>
      <c r="S216" s="142"/>
      <c r="T216" s="142"/>
      <c r="U216" s="142"/>
      <c r="V216" s="142"/>
      <c r="W216" s="142"/>
      <c r="X216" s="142"/>
    </row>
    <row r="217" spans="1:24" s="132" customFormat="1" ht="25.5" hidden="1" customHeight="1" x14ac:dyDescent="0.25">
      <c r="A217" s="136"/>
      <c r="B217" s="136"/>
      <c r="C217" s="136"/>
      <c r="D217" s="137"/>
      <c r="E217" s="143" t="s">
        <v>316</v>
      </c>
      <c r="F217" s="145"/>
      <c r="G217" s="142"/>
      <c r="H217" s="142"/>
      <c r="I217" s="142"/>
      <c r="J217" s="142"/>
      <c r="K217" s="142"/>
      <c r="L217" s="142"/>
      <c r="M217" s="142"/>
      <c r="N217" s="142"/>
      <c r="O217" s="142"/>
      <c r="P217" s="142">
        <f t="shared" si="128"/>
        <v>0</v>
      </c>
      <c r="Q217" s="142">
        <f t="shared" si="129"/>
        <v>0</v>
      </c>
      <c r="R217" s="142">
        <f t="shared" si="130"/>
        <v>0</v>
      </c>
      <c r="S217" s="142"/>
      <c r="T217" s="142"/>
      <c r="U217" s="142"/>
      <c r="V217" s="142"/>
      <c r="W217" s="142"/>
      <c r="X217" s="142"/>
    </row>
    <row r="218" spans="1:24" s="132" customFormat="1" ht="12.75" hidden="1" customHeight="1" x14ac:dyDescent="0.25">
      <c r="A218" s="136"/>
      <c r="B218" s="136"/>
      <c r="C218" s="136"/>
      <c r="D218" s="137"/>
      <c r="E218" s="141" t="s">
        <v>211</v>
      </c>
      <c r="F218" s="136" t="s">
        <v>212</v>
      </c>
      <c r="G218" s="142"/>
      <c r="H218" s="142"/>
      <c r="I218" s="142"/>
      <c r="J218" s="142"/>
      <c r="K218" s="142"/>
      <c r="L218" s="142"/>
      <c r="M218" s="142"/>
      <c r="N218" s="142"/>
      <c r="O218" s="142"/>
      <c r="P218" s="142">
        <f t="shared" si="128"/>
        <v>0</v>
      </c>
      <c r="Q218" s="142">
        <f t="shared" si="129"/>
        <v>0</v>
      </c>
      <c r="R218" s="142">
        <f t="shared" si="130"/>
        <v>0</v>
      </c>
      <c r="S218" s="142"/>
      <c r="T218" s="142"/>
      <c r="U218" s="142"/>
      <c r="V218" s="142"/>
      <c r="W218" s="142"/>
      <c r="X218" s="142"/>
    </row>
    <row r="219" spans="1:24" s="132" customFormat="1" ht="25.5" hidden="1" customHeight="1" x14ac:dyDescent="0.25">
      <c r="A219" s="136"/>
      <c r="B219" s="136"/>
      <c r="C219" s="136"/>
      <c r="D219" s="137"/>
      <c r="E219" s="141" t="s">
        <v>244</v>
      </c>
      <c r="F219" s="136" t="s">
        <v>245</v>
      </c>
      <c r="G219" s="142"/>
      <c r="H219" s="142"/>
      <c r="I219" s="142"/>
      <c r="J219" s="142"/>
      <c r="K219" s="142"/>
      <c r="L219" s="142"/>
      <c r="M219" s="142"/>
      <c r="N219" s="142"/>
      <c r="O219" s="142"/>
      <c r="P219" s="142">
        <f t="shared" si="128"/>
        <v>0</v>
      </c>
      <c r="Q219" s="142">
        <f t="shared" si="129"/>
        <v>0</v>
      </c>
      <c r="R219" s="142">
        <f t="shared" si="130"/>
        <v>0</v>
      </c>
      <c r="S219" s="142"/>
      <c r="T219" s="142"/>
      <c r="U219" s="142"/>
      <c r="V219" s="142"/>
      <c r="W219" s="142"/>
      <c r="X219" s="142"/>
    </row>
    <row r="220" spans="1:24" s="132" customFormat="1" ht="38.25" hidden="1" customHeight="1" x14ac:dyDescent="0.25">
      <c r="A220" s="136"/>
      <c r="B220" s="136"/>
      <c r="C220" s="136"/>
      <c r="D220" s="137"/>
      <c r="E220" s="143" t="s">
        <v>317</v>
      </c>
      <c r="F220" s="145"/>
      <c r="G220" s="142"/>
      <c r="H220" s="142"/>
      <c r="I220" s="142"/>
      <c r="J220" s="142"/>
      <c r="K220" s="142"/>
      <c r="L220" s="142"/>
      <c r="M220" s="142"/>
      <c r="N220" s="142"/>
      <c r="O220" s="142"/>
      <c r="P220" s="142">
        <f t="shared" si="128"/>
        <v>0</v>
      </c>
      <c r="Q220" s="142">
        <f t="shared" si="129"/>
        <v>0</v>
      </c>
      <c r="R220" s="142">
        <f t="shared" si="130"/>
        <v>0</v>
      </c>
      <c r="S220" s="142"/>
      <c r="T220" s="142"/>
      <c r="U220" s="142"/>
      <c r="V220" s="142"/>
      <c r="W220" s="142"/>
      <c r="X220" s="142"/>
    </row>
    <row r="221" spans="1:24" s="132" customFormat="1" ht="12.75" hidden="1" customHeight="1" x14ac:dyDescent="0.25">
      <c r="A221" s="136"/>
      <c r="B221" s="136"/>
      <c r="C221" s="136"/>
      <c r="D221" s="137"/>
      <c r="E221" s="141" t="s">
        <v>260</v>
      </c>
      <c r="F221" s="136" t="s">
        <v>261</v>
      </c>
      <c r="G221" s="142"/>
      <c r="H221" s="142"/>
      <c r="I221" s="142"/>
      <c r="J221" s="142"/>
      <c r="K221" s="142"/>
      <c r="L221" s="142"/>
      <c r="M221" s="142"/>
      <c r="N221" s="142"/>
      <c r="O221" s="142"/>
      <c r="P221" s="142">
        <f t="shared" si="128"/>
        <v>0</v>
      </c>
      <c r="Q221" s="142">
        <f t="shared" si="129"/>
        <v>0</v>
      </c>
      <c r="R221" s="142">
        <f t="shared" si="130"/>
        <v>0</v>
      </c>
      <c r="S221" s="142"/>
      <c r="T221" s="142"/>
      <c r="U221" s="142"/>
      <c r="V221" s="142"/>
      <c r="W221" s="142"/>
      <c r="X221" s="142"/>
    </row>
    <row r="222" spans="1:24" s="132" customFormat="1" ht="12.75" hidden="1" customHeight="1" x14ac:dyDescent="0.25">
      <c r="A222" s="136"/>
      <c r="B222" s="136"/>
      <c r="C222" s="136"/>
      <c r="D222" s="137"/>
      <c r="E222" s="143" t="s">
        <v>318</v>
      </c>
      <c r="F222" s="145"/>
      <c r="G222" s="142"/>
      <c r="H222" s="142"/>
      <c r="I222" s="142"/>
      <c r="J222" s="142"/>
      <c r="K222" s="142"/>
      <c r="L222" s="142"/>
      <c r="M222" s="142"/>
      <c r="N222" s="142"/>
      <c r="O222" s="142"/>
      <c r="P222" s="142">
        <f t="shared" si="128"/>
        <v>0</v>
      </c>
      <c r="Q222" s="142">
        <f t="shared" si="129"/>
        <v>0</v>
      </c>
      <c r="R222" s="142">
        <f t="shared" si="130"/>
        <v>0</v>
      </c>
      <c r="S222" s="142"/>
      <c r="T222" s="142"/>
      <c r="U222" s="142"/>
      <c r="V222" s="142"/>
      <c r="W222" s="142"/>
      <c r="X222" s="142"/>
    </row>
    <row r="223" spans="1:24" s="132" customFormat="1" ht="12.75" hidden="1" customHeight="1" x14ac:dyDescent="0.25">
      <c r="A223" s="136"/>
      <c r="B223" s="136"/>
      <c r="C223" s="136"/>
      <c r="D223" s="137"/>
      <c r="E223" s="141" t="s">
        <v>248</v>
      </c>
      <c r="F223" s="136" t="s">
        <v>249</v>
      </c>
      <c r="G223" s="142"/>
      <c r="H223" s="142"/>
      <c r="I223" s="142"/>
      <c r="J223" s="142"/>
      <c r="K223" s="142"/>
      <c r="L223" s="142"/>
      <c r="M223" s="142"/>
      <c r="N223" s="142"/>
      <c r="O223" s="142"/>
      <c r="P223" s="142">
        <f t="shared" si="128"/>
        <v>0</v>
      </c>
      <c r="Q223" s="142">
        <f t="shared" si="129"/>
        <v>0</v>
      </c>
      <c r="R223" s="142">
        <f t="shared" si="130"/>
        <v>0</v>
      </c>
      <c r="S223" s="142"/>
      <c r="T223" s="142"/>
      <c r="U223" s="142"/>
      <c r="V223" s="142"/>
      <c r="W223" s="142"/>
      <c r="X223" s="142"/>
    </row>
    <row r="224" spans="1:24" s="132" customFormat="1" ht="25.5" hidden="1" customHeight="1" x14ac:dyDescent="0.25">
      <c r="A224" s="136"/>
      <c r="B224" s="136"/>
      <c r="C224" s="136"/>
      <c r="D224" s="137"/>
      <c r="E224" s="143" t="s">
        <v>319</v>
      </c>
      <c r="F224" s="145"/>
      <c r="G224" s="142"/>
      <c r="H224" s="142"/>
      <c r="I224" s="142"/>
      <c r="J224" s="142"/>
      <c r="K224" s="142"/>
      <c r="L224" s="142"/>
      <c r="M224" s="142"/>
      <c r="N224" s="142"/>
      <c r="O224" s="142"/>
      <c r="P224" s="142">
        <f t="shared" si="128"/>
        <v>0</v>
      </c>
      <c r="Q224" s="142">
        <f t="shared" si="129"/>
        <v>0</v>
      </c>
      <c r="R224" s="142">
        <f t="shared" si="130"/>
        <v>0</v>
      </c>
      <c r="S224" s="142"/>
      <c r="T224" s="142"/>
      <c r="U224" s="142"/>
      <c r="V224" s="142"/>
      <c r="W224" s="142"/>
      <c r="X224" s="142"/>
    </row>
    <row r="225" spans="1:24" s="132" customFormat="1" ht="12.75" hidden="1" customHeight="1" x14ac:dyDescent="0.25">
      <c r="A225" s="136"/>
      <c r="B225" s="136"/>
      <c r="C225" s="136"/>
      <c r="D225" s="137"/>
      <c r="E225" s="141" t="s">
        <v>248</v>
      </c>
      <c r="F225" s="136" t="s">
        <v>249</v>
      </c>
      <c r="G225" s="142"/>
      <c r="H225" s="142"/>
      <c r="I225" s="142"/>
      <c r="J225" s="142"/>
      <c r="K225" s="142"/>
      <c r="L225" s="142"/>
      <c r="M225" s="142"/>
      <c r="N225" s="142"/>
      <c r="O225" s="142"/>
      <c r="P225" s="142">
        <f t="shared" si="128"/>
        <v>0</v>
      </c>
      <c r="Q225" s="142">
        <f t="shared" si="129"/>
        <v>0</v>
      </c>
      <c r="R225" s="142">
        <f t="shared" si="130"/>
        <v>0</v>
      </c>
      <c r="S225" s="142"/>
      <c r="T225" s="142"/>
      <c r="U225" s="142"/>
      <c r="V225" s="142"/>
      <c r="W225" s="142"/>
      <c r="X225" s="142"/>
    </row>
    <row r="226" spans="1:24" s="132" customFormat="1" ht="28.5" x14ac:dyDescent="0.25">
      <c r="A226" s="136">
        <v>2500</v>
      </c>
      <c r="B226" s="136">
        <v>5</v>
      </c>
      <c r="C226" s="136">
        <v>0</v>
      </c>
      <c r="D226" s="137">
        <v>0</v>
      </c>
      <c r="E226" s="143" t="s">
        <v>143</v>
      </c>
      <c r="F226" s="145"/>
      <c r="G226" s="142">
        <f t="shared" ref="G226:O226" si="131">G228+G272</f>
        <v>182392.03</v>
      </c>
      <c r="H226" s="142">
        <f t="shared" si="131"/>
        <v>170941.72</v>
      </c>
      <c r="I226" s="142">
        <f t="shared" si="131"/>
        <v>11450.31</v>
      </c>
      <c r="J226" s="142">
        <f t="shared" si="131"/>
        <v>183658.77</v>
      </c>
      <c r="K226" s="142">
        <f t="shared" si="131"/>
        <v>178940.66999999998</v>
      </c>
      <c r="L226" s="142">
        <f t="shared" si="131"/>
        <v>4718.1000000000004</v>
      </c>
      <c r="M226" s="142">
        <f t="shared" si="131"/>
        <v>170800</v>
      </c>
      <c r="N226" s="142">
        <f t="shared" si="131"/>
        <v>170800</v>
      </c>
      <c r="O226" s="142">
        <f t="shared" si="131"/>
        <v>0</v>
      </c>
      <c r="P226" s="142">
        <f t="shared" si="128"/>
        <v>-12858.76999999999</v>
      </c>
      <c r="Q226" s="142">
        <f t="shared" si="129"/>
        <v>-8140.6699999999837</v>
      </c>
      <c r="R226" s="142">
        <f t="shared" si="130"/>
        <v>-4718.1000000000004</v>
      </c>
      <c r="S226" s="142">
        <f t="shared" ref="S226:X226" si="132">S228+S272</f>
        <v>174800</v>
      </c>
      <c r="T226" s="142">
        <f t="shared" si="132"/>
        <v>170800</v>
      </c>
      <c r="U226" s="142">
        <f t="shared" si="132"/>
        <v>4000</v>
      </c>
      <c r="V226" s="142">
        <f t="shared" si="132"/>
        <v>177800</v>
      </c>
      <c r="W226" s="142">
        <f t="shared" si="132"/>
        <v>170800</v>
      </c>
      <c r="X226" s="142">
        <f t="shared" si="132"/>
        <v>7000</v>
      </c>
    </row>
    <row r="227" spans="1:24" s="132" customFormat="1" x14ac:dyDescent="0.25">
      <c r="A227" s="136"/>
      <c r="B227" s="136"/>
      <c r="C227" s="136"/>
      <c r="D227" s="137"/>
      <c r="E227" s="141" t="s">
        <v>6</v>
      </c>
      <c r="F227" s="136"/>
      <c r="G227" s="142"/>
      <c r="H227" s="142"/>
      <c r="I227" s="142"/>
      <c r="J227" s="142"/>
      <c r="K227" s="142"/>
      <c r="L227" s="142"/>
      <c r="M227" s="142"/>
      <c r="N227" s="142"/>
      <c r="O227" s="142"/>
      <c r="P227" s="142">
        <f t="shared" si="128"/>
        <v>0</v>
      </c>
      <c r="Q227" s="142">
        <f t="shared" si="129"/>
        <v>0</v>
      </c>
      <c r="R227" s="142">
        <f t="shared" si="130"/>
        <v>0</v>
      </c>
      <c r="S227" s="142"/>
      <c r="T227" s="142"/>
      <c r="U227" s="142"/>
      <c r="V227" s="142"/>
      <c r="W227" s="142"/>
      <c r="X227" s="142"/>
    </row>
    <row r="228" spans="1:24" s="132" customFormat="1" x14ac:dyDescent="0.25">
      <c r="A228" s="136">
        <v>2510</v>
      </c>
      <c r="B228" s="136">
        <v>5</v>
      </c>
      <c r="C228" s="136">
        <v>1</v>
      </c>
      <c r="D228" s="137">
        <v>0</v>
      </c>
      <c r="E228" s="143" t="s">
        <v>144</v>
      </c>
      <c r="F228" s="145"/>
      <c r="G228" s="142">
        <f>H228</f>
        <v>170941.72</v>
      </c>
      <c r="H228" s="142">
        <f>H230</f>
        <v>170941.72</v>
      </c>
      <c r="I228" s="142"/>
      <c r="J228" s="142">
        <f>K228</f>
        <v>178940.66999999998</v>
      </c>
      <c r="K228" s="142">
        <f>K230</f>
        <v>178940.66999999998</v>
      </c>
      <c r="L228" s="142"/>
      <c r="M228" s="142">
        <f>N228</f>
        <v>170800</v>
      </c>
      <c r="N228" s="142">
        <f>N230</f>
        <v>170800</v>
      </c>
      <c r="O228" s="142"/>
      <c r="P228" s="142">
        <f t="shared" si="128"/>
        <v>-8140.6699999999837</v>
      </c>
      <c r="Q228" s="142">
        <f t="shared" si="129"/>
        <v>-8140.6699999999837</v>
      </c>
      <c r="R228" s="142">
        <f t="shared" si="130"/>
        <v>0</v>
      </c>
      <c r="S228" s="142">
        <f>T228</f>
        <v>170800</v>
      </c>
      <c r="T228" s="142">
        <f>T230</f>
        <v>170800</v>
      </c>
      <c r="U228" s="142"/>
      <c r="V228" s="142">
        <f>W228</f>
        <v>170800</v>
      </c>
      <c r="W228" s="142">
        <f>W230</f>
        <v>170800</v>
      </c>
      <c r="X228" s="142"/>
    </row>
    <row r="229" spans="1:24" s="132" customFormat="1" x14ac:dyDescent="0.25">
      <c r="A229" s="136"/>
      <c r="B229" s="136"/>
      <c r="C229" s="136"/>
      <c r="D229" s="137"/>
      <c r="E229" s="141" t="s">
        <v>120</v>
      </c>
      <c r="F229" s="136"/>
      <c r="G229" s="142"/>
      <c r="H229" s="142"/>
      <c r="I229" s="142"/>
      <c r="J229" s="142"/>
      <c r="K229" s="142"/>
      <c r="L229" s="142"/>
      <c r="M229" s="142"/>
      <c r="N229" s="142"/>
      <c r="O229" s="142"/>
      <c r="P229" s="142">
        <f t="shared" si="128"/>
        <v>0</v>
      </c>
      <c r="Q229" s="142">
        <f t="shared" si="129"/>
        <v>0</v>
      </c>
      <c r="R229" s="142">
        <f t="shared" si="130"/>
        <v>0</v>
      </c>
      <c r="S229" s="142"/>
      <c r="T229" s="142"/>
      <c r="U229" s="142"/>
      <c r="V229" s="142"/>
      <c r="W229" s="142"/>
      <c r="X229" s="142"/>
    </row>
    <row r="230" spans="1:24" s="132" customFormat="1" x14ac:dyDescent="0.25">
      <c r="A230" s="136">
        <v>2511</v>
      </c>
      <c r="B230" s="136">
        <v>5</v>
      </c>
      <c r="C230" s="136">
        <v>1</v>
      </c>
      <c r="D230" s="137">
        <v>1</v>
      </c>
      <c r="E230" s="141" t="s">
        <v>144</v>
      </c>
      <c r="F230" s="136"/>
      <c r="G230" s="142">
        <f>H230</f>
        <v>170941.72</v>
      </c>
      <c r="H230" s="142">
        <f>H242</f>
        <v>170941.72</v>
      </c>
      <c r="I230" s="142"/>
      <c r="J230" s="142">
        <f>K230</f>
        <v>178940.66999999998</v>
      </c>
      <c r="K230" s="142">
        <f>K242</f>
        <v>178940.66999999998</v>
      </c>
      <c r="L230" s="142"/>
      <c r="M230" s="142">
        <f>N230</f>
        <v>170800</v>
      </c>
      <c r="N230" s="142">
        <f>N242</f>
        <v>170800</v>
      </c>
      <c r="O230" s="142"/>
      <c r="P230" s="142">
        <f t="shared" si="128"/>
        <v>-8140.6699999999837</v>
      </c>
      <c r="Q230" s="142">
        <f t="shared" si="129"/>
        <v>-8140.6699999999837</v>
      </c>
      <c r="R230" s="142">
        <f t="shared" si="130"/>
        <v>0</v>
      </c>
      <c r="S230" s="142">
        <f>T230</f>
        <v>170800</v>
      </c>
      <c r="T230" s="142">
        <f>T242</f>
        <v>170800</v>
      </c>
      <c r="U230" s="142"/>
      <c r="V230" s="142">
        <f>W230</f>
        <v>170800</v>
      </c>
      <c r="W230" s="142">
        <f>W242</f>
        <v>170800</v>
      </c>
      <c r="X230" s="142"/>
    </row>
    <row r="231" spans="1:24" s="132" customFormat="1" x14ac:dyDescent="0.25">
      <c r="A231" s="136"/>
      <c r="B231" s="136"/>
      <c r="C231" s="136"/>
      <c r="D231" s="137"/>
      <c r="E231" s="141" t="s">
        <v>6</v>
      </c>
      <c r="F231" s="136"/>
      <c r="G231" s="142"/>
      <c r="H231" s="142"/>
      <c r="I231" s="142"/>
      <c r="J231" s="142"/>
      <c r="K231" s="142"/>
      <c r="L231" s="142"/>
      <c r="M231" s="142"/>
      <c r="N231" s="142"/>
      <c r="O231" s="142"/>
      <c r="P231" s="142">
        <f t="shared" si="128"/>
        <v>0</v>
      </c>
      <c r="Q231" s="142">
        <f t="shared" si="129"/>
        <v>0</v>
      </c>
      <c r="R231" s="142">
        <f t="shared" si="130"/>
        <v>0</v>
      </c>
      <c r="S231" s="142"/>
      <c r="T231" s="142"/>
      <c r="U231" s="142"/>
      <c r="V231" s="142"/>
      <c r="W231" s="142"/>
      <c r="X231" s="142"/>
    </row>
    <row r="232" spans="1:24" s="132" customFormat="1" ht="28.5" x14ac:dyDescent="0.25">
      <c r="A232" s="136"/>
      <c r="B232" s="136"/>
      <c r="C232" s="136"/>
      <c r="D232" s="137"/>
      <c r="E232" s="143" t="s">
        <v>320</v>
      </c>
      <c r="F232" s="145"/>
      <c r="G232" s="142"/>
      <c r="H232" s="142"/>
      <c r="I232" s="142"/>
      <c r="J232" s="142"/>
      <c r="K232" s="142"/>
      <c r="L232" s="142"/>
      <c r="M232" s="142"/>
      <c r="N232" s="142"/>
      <c r="O232" s="142"/>
      <c r="P232" s="142">
        <f t="shared" si="128"/>
        <v>0</v>
      </c>
      <c r="Q232" s="142">
        <f t="shared" si="129"/>
        <v>0</v>
      </c>
      <c r="R232" s="142">
        <f t="shared" si="130"/>
        <v>0</v>
      </c>
      <c r="S232" s="142"/>
      <c r="T232" s="142"/>
      <c r="U232" s="142"/>
      <c r="V232" s="142"/>
      <c r="W232" s="142"/>
      <c r="X232" s="142"/>
    </row>
    <row r="233" spans="1:24" s="132" customFormat="1" ht="12.75" hidden="1" customHeight="1" x14ac:dyDescent="0.25">
      <c r="A233" s="136"/>
      <c r="B233" s="136"/>
      <c r="C233" s="136"/>
      <c r="D233" s="137"/>
      <c r="E233" s="141" t="s">
        <v>242</v>
      </c>
      <c r="F233" s="136" t="s">
        <v>243</v>
      </c>
      <c r="G233" s="142"/>
      <c r="H233" s="142"/>
      <c r="I233" s="142"/>
      <c r="J233" s="142"/>
      <c r="K233" s="142"/>
      <c r="L233" s="142"/>
      <c r="M233" s="142"/>
      <c r="N233" s="142"/>
      <c r="O233" s="142"/>
      <c r="P233" s="142">
        <f t="shared" si="128"/>
        <v>0</v>
      </c>
      <c r="Q233" s="142">
        <f t="shared" si="129"/>
        <v>0</v>
      </c>
      <c r="R233" s="142">
        <f t="shared" si="130"/>
        <v>0</v>
      </c>
      <c r="S233" s="142"/>
      <c r="T233" s="142"/>
      <c r="U233" s="142"/>
      <c r="V233" s="142"/>
      <c r="W233" s="142"/>
      <c r="X233" s="142"/>
    </row>
    <row r="234" spans="1:24" s="132" customFormat="1" ht="12.75" hidden="1" customHeight="1" x14ac:dyDescent="0.25">
      <c r="A234" s="136"/>
      <c r="B234" s="136"/>
      <c r="C234" s="136"/>
      <c r="D234" s="137"/>
      <c r="E234" s="141" t="s">
        <v>252</v>
      </c>
      <c r="F234" s="136" t="s">
        <v>253</v>
      </c>
      <c r="G234" s="142"/>
      <c r="H234" s="142"/>
      <c r="I234" s="142"/>
      <c r="J234" s="142"/>
      <c r="K234" s="142"/>
      <c r="L234" s="142"/>
      <c r="M234" s="142"/>
      <c r="N234" s="142"/>
      <c r="O234" s="142"/>
      <c r="P234" s="142">
        <f t="shared" si="128"/>
        <v>0</v>
      </c>
      <c r="Q234" s="142">
        <f t="shared" si="129"/>
        <v>0</v>
      </c>
      <c r="R234" s="142">
        <f t="shared" si="130"/>
        <v>0</v>
      </c>
      <c r="S234" s="142"/>
      <c r="T234" s="142"/>
      <c r="U234" s="142"/>
      <c r="V234" s="142"/>
      <c r="W234" s="142"/>
      <c r="X234" s="142"/>
    </row>
    <row r="235" spans="1:24" s="132" customFormat="1" ht="12.75" hidden="1" customHeight="1" x14ac:dyDescent="0.25">
      <c r="A235" s="136"/>
      <c r="B235" s="136"/>
      <c r="C235" s="136"/>
      <c r="D235" s="137"/>
      <c r="E235" s="141" t="s">
        <v>256</v>
      </c>
      <c r="F235" s="136" t="s">
        <v>257</v>
      </c>
      <c r="G235" s="142"/>
      <c r="H235" s="142"/>
      <c r="I235" s="142"/>
      <c r="J235" s="142"/>
      <c r="K235" s="142"/>
      <c r="L235" s="142"/>
      <c r="M235" s="142"/>
      <c r="N235" s="142"/>
      <c r="O235" s="142"/>
      <c r="P235" s="142">
        <f t="shared" si="128"/>
        <v>0</v>
      </c>
      <c r="Q235" s="142">
        <f t="shared" si="129"/>
        <v>0</v>
      </c>
      <c r="R235" s="142">
        <f t="shared" si="130"/>
        <v>0</v>
      </c>
      <c r="S235" s="142"/>
      <c r="T235" s="142"/>
      <c r="U235" s="142"/>
      <c r="V235" s="142"/>
      <c r="W235" s="142"/>
      <c r="X235" s="142"/>
    </row>
    <row r="236" spans="1:24" s="132" customFormat="1" ht="25.5" hidden="1" customHeight="1" x14ac:dyDescent="0.25">
      <c r="A236" s="136"/>
      <c r="B236" s="136"/>
      <c r="C236" s="136"/>
      <c r="D236" s="137"/>
      <c r="E236" s="143" t="s">
        <v>321</v>
      </c>
      <c r="F236" s="145"/>
      <c r="G236" s="142"/>
      <c r="H236" s="142"/>
      <c r="I236" s="142"/>
      <c r="J236" s="142"/>
      <c r="K236" s="142"/>
      <c r="L236" s="142"/>
      <c r="M236" s="142"/>
      <c r="N236" s="142"/>
      <c r="O236" s="142"/>
      <c r="P236" s="142">
        <f t="shared" si="128"/>
        <v>0</v>
      </c>
      <c r="Q236" s="142">
        <f t="shared" si="129"/>
        <v>0</v>
      </c>
      <c r="R236" s="142">
        <f t="shared" si="130"/>
        <v>0</v>
      </c>
      <c r="S236" s="142"/>
      <c r="T236" s="142"/>
      <c r="U236" s="142"/>
      <c r="V236" s="142"/>
      <c r="W236" s="142"/>
      <c r="X236" s="142"/>
    </row>
    <row r="237" spans="1:24" s="132" customFormat="1" ht="12.75" hidden="1" customHeight="1" x14ac:dyDescent="0.25">
      <c r="A237" s="136"/>
      <c r="B237" s="136"/>
      <c r="C237" s="136"/>
      <c r="D237" s="137"/>
      <c r="E237" s="141" t="s">
        <v>198</v>
      </c>
      <c r="F237" s="136" t="s">
        <v>199</v>
      </c>
      <c r="G237" s="142"/>
      <c r="H237" s="142"/>
      <c r="I237" s="142"/>
      <c r="J237" s="142"/>
      <c r="K237" s="142"/>
      <c r="L237" s="142"/>
      <c r="M237" s="142"/>
      <c r="N237" s="142"/>
      <c r="O237" s="142"/>
      <c r="P237" s="142">
        <f t="shared" si="128"/>
        <v>0</v>
      </c>
      <c r="Q237" s="142">
        <f t="shared" si="129"/>
        <v>0</v>
      </c>
      <c r="R237" s="142">
        <f t="shared" si="130"/>
        <v>0</v>
      </c>
      <c r="S237" s="142"/>
      <c r="T237" s="142"/>
      <c r="U237" s="142"/>
      <c r="V237" s="142"/>
      <c r="W237" s="142"/>
      <c r="X237" s="142"/>
    </row>
    <row r="238" spans="1:24" s="132" customFormat="1" ht="38.25" hidden="1" customHeight="1" x14ac:dyDescent="0.25">
      <c r="A238" s="136"/>
      <c r="B238" s="136"/>
      <c r="C238" s="136"/>
      <c r="D238" s="137"/>
      <c r="E238" s="143" t="s">
        <v>322</v>
      </c>
      <c r="F238" s="145"/>
      <c r="G238" s="142"/>
      <c r="H238" s="142"/>
      <c r="I238" s="142"/>
      <c r="J238" s="142"/>
      <c r="K238" s="142"/>
      <c r="L238" s="142"/>
      <c r="M238" s="142"/>
      <c r="N238" s="142"/>
      <c r="O238" s="142"/>
      <c r="P238" s="142">
        <f t="shared" si="128"/>
        <v>0</v>
      </c>
      <c r="Q238" s="142">
        <f t="shared" si="129"/>
        <v>0</v>
      </c>
      <c r="R238" s="142">
        <f t="shared" si="130"/>
        <v>0</v>
      </c>
      <c r="S238" s="142"/>
      <c r="T238" s="142"/>
      <c r="U238" s="142"/>
      <c r="V238" s="142"/>
      <c r="W238" s="142"/>
      <c r="X238" s="142"/>
    </row>
    <row r="239" spans="1:24" s="132" customFormat="1" ht="25.5" hidden="1" customHeight="1" x14ac:dyDescent="0.25">
      <c r="A239" s="136"/>
      <c r="B239" s="136"/>
      <c r="C239" s="136"/>
      <c r="D239" s="137"/>
      <c r="E239" s="141" t="s">
        <v>192</v>
      </c>
      <c r="F239" s="136" t="s">
        <v>193</v>
      </c>
      <c r="G239" s="142"/>
      <c r="H239" s="142"/>
      <c r="I239" s="142"/>
      <c r="J239" s="142"/>
      <c r="K239" s="142"/>
      <c r="L239" s="142"/>
      <c r="M239" s="142"/>
      <c r="N239" s="142"/>
      <c r="O239" s="142"/>
      <c r="P239" s="142">
        <f t="shared" si="128"/>
        <v>0</v>
      </c>
      <c r="Q239" s="142">
        <f t="shared" si="129"/>
        <v>0</v>
      </c>
      <c r="R239" s="142">
        <f t="shared" si="130"/>
        <v>0</v>
      </c>
      <c r="S239" s="142"/>
      <c r="T239" s="142"/>
      <c r="U239" s="142"/>
      <c r="V239" s="142"/>
      <c r="W239" s="142"/>
      <c r="X239" s="142"/>
    </row>
    <row r="240" spans="1:24" s="132" customFormat="1" ht="25.5" hidden="1" customHeight="1" x14ac:dyDescent="0.25">
      <c r="A240" s="136"/>
      <c r="B240" s="136"/>
      <c r="C240" s="136"/>
      <c r="D240" s="137"/>
      <c r="E240" s="141" t="s">
        <v>194</v>
      </c>
      <c r="F240" s="136" t="s">
        <v>195</v>
      </c>
      <c r="G240" s="142"/>
      <c r="H240" s="142"/>
      <c r="I240" s="142"/>
      <c r="J240" s="142"/>
      <c r="K240" s="142"/>
      <c r="L240" s="142"/>
      <c r="M240" s="142"/>
      <c r="N240" s="142"/>
      <c r="O240" s="142"/>
      <c r="P240" s="142">
        <f t="shared" si="128"/>
        <v>0</v>
      </c>
      <c r="Q240" s="142">
        <f t="shared" si="129"/>
        <v>0</v>
      </c>
      <c r="R240" s="142">
        <f t="shared" si="130"/>
        <v>0</v>
      </c>
      <c r="S240" s="142"/>
      <c r="T240" s="142"/>
      <c r="U240" s="142"/>
      <c r="V240" s="142"/>
      <c r="W240" s="142"/>
      <c r="X240" s="142"/>
    </row>
    <row r="241" spans="1:24" s="132" customFormat="1" ht="12.75" hidden="1" customHeight="1" x14ac:dyDescent="0.25">
      <c r="A241" s="136"/>
      <c r="B241" s="136"/>
      <c r="C241" s="136"/>
      <c r="D241" s="137"/>
      <c r="E241" s="141" t="s">
        <v>196</v>
      </c>
      <c r="F241" s="136" t="s">
        <v>197</v>
      </c>
      <c r="G241" s="142"/>
      <c r="H241" s="142"/>
      <c r="I241" s="142"/>
      <c r="J241" s="142"/>
      <c r="K241" s="142"/>
      <c r="L241" s="142"/>
      <c r="M241" s="142"/>
      <c r="N241" s="142"/>
      <c r="O241" s="142"/>
      <c r="P241" s="142">
        <f t="shared" si="128"/>
        <v>0</v>
      </c>
      <c r="Q241" s="142">
        <f t="shared" si="129"/>
        <v>0</v>
      </c>
      <c r="R241" s="142">
        <f t="shared" si="130"/>
        <v>0</v>
      </c>
      <c r="S241" s="142"/>
      <c r="T241" s="142"/>
      <c r="U241" s="142"/>
      <c r="V241" s="142"/>
      <c r="W241" s="142"/>
      <c r="X241" s="142"/>
    </row>
    <row r="242" spans="1:24" s="132" customFormat="1" x14ac:dyDescent="0.25">
      <c r="A242" s="136"/>
      <c r="B242" s="136"/>
      <c r="C242" s="136"/>
      <c r="D242" s="137"/>
      <c r="E242" s="141" t="s">
        <v>198</v>
      </c>
      <c r="F242" s="136" t="s">
        <v>199</v>
      </c>
      <c r="G242" s="142">
        <f>H242</f>
        <v>170941.72</v>
      </c>
      <c r="H242" s="142">
        <f>69141.72+101800</f>
        <v>170941.72</v>
      </c>
      <c r="I242" s="142"/>
      <c r="J242" s="142">
        <f>K242</f>
        <v>178940.66999999998</v>
      </c>
      <c r="K242" s="142">
        <f>77140.67+101800</f>
        <v>178940.66999999998</v>
      </c>
      <c r="L242" s="142"/>
      <c r="M242" s="142">
        <f>N242</f>
        <v>170800</v>
      </c>
      <c r="N242" s="142">
        <f>69000+101800</f>
        <v>170800</v>
      </c>
      <c r="O242" s="142"/>
      <c r="P242" s="142">
        <f t="shared" si="128"/>
        <v>-8140.6699999999837</v>
      </c>
      <c r="Q242" s="142">
        <f t="shared" si="129"/>
        <v>-8140.6699999999837</v>
      </c>
      <c r="R242" s="142">
        <f t="shared" si="130"/>
        <v>0</v>
      </c>
      <c r="S242" s="142">
        <f>T242</f>
        <v>170800</v>
      </c>
      <c r="T242" s="142">
        <f>69000+101800</f>
        <v>170800</v>
      </c>
      <c r="U242" s="142"/>
      <c r="V242" s="142">
        <f>W242</f>
        <v>170800</v>
      </c>
      <c r="W242" s="142">
        <f>69000+101800</f>
        <v>170800</v>
      </c>
      <c r="X242" s="142"/>
    </row>
    <row r="243" spans="1:24" s="132" customFormat="1" ht="12.75" hidden="1" customHeight="1" x14ac:dyDescent="0.25">
      <c r="A243" s="136"/>
      <c r="B243" s="136"/>
      <c r="C243" s="136"/>
      <c r="D243" s="137"/>
      <c r="E243" s="141" t="s">
        <v>200</v>
      </c>
      <c r="F243" s="136" t="s">
        <v>201</v>
      </c>
      <c r="G243" s="142"/>
      <c r="H243" s="142"/>
      <c r="I243" s="142"/>
      <c r="J243" s="142"/>
      <c r="K243" s="142"/>
      <c r="L243" s="142"/>
      <c r="M243" s="142"/>
      <c r="N243" s="142"/>
      <c r="O243" s="142"/>
      <c r="P243" s="142">
        <f t="shared" si="128"/>
        <v>0</v>
      </c>
      <c r="Q243" s="142">
        <f t="shared" si="129"/>
        <v>0</v>
      </c>
      <c r="R243" s="142">
        <f t="shared" si="130"/>
        <v>0</v>
      </c>
      <c r="S243" s="142"/>
      <c r="T243" s="142"/>
      <c r="U243" s="142"/>
      <c r="V243" s="142"/>
      <c r="W243" s="142"/>
      <c r="X243" s="142"/>
    </row>
    <row r="244" spans="1:24" s="132" customFormat="1" ht="12.75" hidden="1" customHeight="1" x14ac:dyDescent="0.25">
      <c r="A244" s="136"/>
      <c r="B244" s="136"/>
      <c r="C244" s="136"/>
      <c r="D244" s="137"/>
      <c r="E244" s="141" t="s">
        <v>202</v>
      </c>
      <c r="F244" s="136" t="s">
        <v>203</v>
      </c>
      <c r="G244" s="142"/>
      <c r="H244" s="142"/>
      <c r="I244" s="142"/>
      <c r="J244" s="142"/>
      <c r="K244" s="142"/>
      <c r="L244" s="142"/>
      <c r="M244" s="142"/>
      <c r="N244" s="142"/>
      <c r="O244" s="142"/>
      <c r="P244" s="142">
        <f t="shared" si="128"/>
        <v>0</v>
      </c>
      <c r="Q244" s="142">
        <f t="shared" si="129"/>
        <v>0</v>
      </c>
      <c r="R244" s="142">
        <f t="shared" si="130"/>
        <v>0</v>
      </c>
      <c r="S244" s="142"/>
      <c r="T244" s="142"/>
      <c r="U244" s="142"/>
      <c r="V244" s="142"/>
      <c r="W244" s="142"/>
      <c r="X244" s="142"/>
    </row>
    <row r="245" spans="1:24" s="132" customFormat="1" ht="12.75" hidden="1" customHeight="1" x14ac:dyDescent="0.25">
      <c r="A245" s="136"/>
      <c r="B245" s="136"/>
      <c r="C245" s="136"/>
      <c r="D245" s="137"/>
      <c r="E245" s="141" t="s">
        <v>208</v>
      </c>
      <c r="F245" s="136" t="s">
        <v>209</v>
      </c>
      <c r="G245" s="142"/>
      <c r="H245" s="142"/>
      <c r="I245" s="142"/>
      <c r="J245" s="142"/>
      <c r="K245" s="142"/>
      <c r="L245" s="142"/>
      <c r="M245" s="142"/>
      <c r="N245" s="142"/>
      <c r="O245" s="142"/>
      <c r="P245" s="142">
        <f t="shared" si="128"/>
        <v>0</v>
      </c>
      <c r="Q245" s="142">
        <f t="shared" si="129"/>
        <v>0</v>
      </c>
      <c r="R245" s="142">
        <f t="shared" si="130"/>
        <v>0</v>
      </c>
      <c r="S245" s="142"/>
      <c r="T245" s="142"/>
      <c r="U245" s="142"/>
      <c r="V245" s="142"/>
      <c r="W245" s="142"/>
      <c r="X245" s="142"/>
    </row>
    <row r="246" spans="1:24" s="132" customFormat="1" ht="12.75" hidden="1" customHeight="1" x14ac:dyDescent="0.25">
      <c r="A246" s="136"/>
      <c r="B246" s="136"/>
      <c r="C246" s="136"/>
      <c r="D246" s="137"/>
      <c r="E246" s="141" t="s">
        <v>215</v>
      </c>
      <c r="F246" s="136" t="s">
        <v>216</v>
      </c>
      <c r="G246" s="142"/>
      <c r="H246" s="142"/>
      <c r="I246" s="142"/>
      <c r="J246" s="142"/>
      <c r="K246" s="142"/>
      <c r="L246" s="142"/>
      <c r="M246" s="142"/>
      <c r="N246" s="142"/>
      <c r="O246" s="142"/>
      <c r="P246" s="142">
        <f t="shared" si="128"/>
        <v>0</v>
      </c>
      <c r="Q246" s="142">
        <f t="shared" si="129"/>
        <v>0</v>
      </c>
      <c r="R246" s="142">
        <f t="shared" si="130"/>
        <v>0</v>
      </c>
      <c r="S246" s="142"/>
      <c r="T246" s="142"/>
      <c r="U246" s="142"/>
      <c r="V246" s="142"/>
      <c r="W246" s="142"/>
      <c r="X246" s="142"/>
    </row>
    <row r="247" spans="1:24" s="132" customFormat="1" ht="12.75" hidden="1" customHeight="1" x14ac:dyDescent="0.25">
      <c r="A247" s="136"/>
      <c r="B247" s="136"/>
      <c r="C247" s="136"/>
      <c r="D247" s="137"/>
      <c r="E247" s="141" t="s">
        <v>217</v>
      </c>
      <c r="F247" s="136" t="s">
        <v>218</v>
      </c>
      <c r="G247" s="142"/>
      <c r="H247" s="142"/>
      <c r="I247" s="142"/>
      <c r="J247" s="142"/>
      <c r="K247" s="142"/>
      <c r="L247" s="142"/>
      <c r="M247" s="142"/>
      <c r="N247" s="142"/>
      <c r="O247" s="142"/>
      <c r="P247" s="142">
        <f t="shared" si="128"/>
        <v>0</v>
      </c>
      <c r="Q247" s="142">
        <f t="shared" si="129"/>
        <v>0</v>
      </c>
      <c r="R247" s="142">
        <f t="shared" si="130"/>
        <v>0</v>
      </c>
      <c r="S247" s="142"/>
      <c r="T247" s="142"/>
      <c r="U247" s="142"/>
      <c r="V247" s="142"/>
      <c r="W247" s="142"/>
      <c r="X247" s="142"/>
    </row>
    <row r="248" spans="1:24" s="132" customFormat="1" ht="25.5" hidden="1" customHeight="1" x14ac:dyDescent="0.25">
      <c r="A248" s="136"/>
      <c r="B248" s="136"/>
      <c r="C248" s="136"/>
      <c r="D248" s="137"/>
      <c r="E248" s="141" t="s">
        <v>221</v>
      </c>
      <c r="F248" s="136" t="s">
        <v>222</v>
      </c>
      <c r="G248" s="142"/>
      <c r="H248" s="142"/>
      <c r="I248" s="142"/>
      <c r="J248" s="142"/>
      <c r="K248" s="142"/>
      <c r="L248" s="142"/>
      <c r="M248" s="142"/>
      <c r="N248" s="142"/>
      <c r="O248" s="142"/>
      <c r="P248" s="142">
        <f t="shared" si="128"/>
        <v>0</v>
      </c>
      <c r="Q248" s="142">
        <f t="shared" si="129"/>
        <v>0</v>
      </c>
      <c r="R248" s="142">
        <f t="shared" si="130"/>
        <v>0</v>
      </c>
      <c r="S248" s="142"/>
      <c r="T248" s="142"/>
      <c r="U248" s="142"/>
      <c r="V248" s="142"/>
      <c r="W248" s="142"/>
      <c r="X248" s="142"/>
    </row>
    <row r="249" spans="1:24" s="132" customFormat="1" ht="12.75" hidden="1" customHeight="1" x14ac:dyDescent="0.25">
      <c r="A249" s="136"/>
      <c r="B249" s="136"/>
      <c r="C249" s="136"/>
      <c r="D249" s="137"/>
      <c r="E249" s="141" t="s">
        <v>223</v>
      </c>
      <c r="F249" s="136" t="s">
        <v>224</v>
      </c>
      <c r="G249" s="142"/>
      <c r="H249" s="142"/>
      <c r="I249" s="142"/>
      <c r="J249" s="142"/>
      <c r="K249" s="142"/>
      <c r="L249" s="142"/>
      <c r="M249" s="142"/>
      <c r="N249" s="142"/>
      <c r="O249" s="142"/>
      <c r="P249" s="142">
        <f t="shared" si="128"/>
        <v>0</v>
      </c>
      <c r="Q249" s="142">
        <f t="shared" si="129"/>
        <v>0</v>
      </c>
      <c r="R249" s="142">
        <f t="shared" si="130"/>
        <v>0</v>
      </c>
      <c r="S249" s="142"/>
      <c r="T249" s="142"/>
      <c r="U249" s="142"/>
      <c r="V249" s="142"/>
      <c r="W249" s="142"/>
      <c r="X249" s="142"/>
    </row>
    <row r="250" spans="1:24" s="132" customFormat="1" ht="12.75" hidden="1" customHeight="1" x14ac:dyDescent="0.25">
      <c r="A250" s="136"/>
      <c r="B250" s="136"/>
      <c r="C250" s="136"/>
      <c r="D250" s="137"/>
      <c r="E250" s="141" t="s">
        <v>225</v>
      </c>
      <c r="F250" s="136" t="s">
        <v>226</v>
      </c>
      <c r="G250" s="142"/>
      <c r="H250" s="142"/>
      <c r="I250" s="142"/>
      <c r="J250" s="142"/>
      <c r="K250" s="142"/>
      <c r="L250" s="142"/>
      <c r="M250" s="142"/>
      <c r="N250" s="142"/>
      <c r="O250" s="142"/>
      <c r="P250" s="142">
        <f t="shared" si="128"/>
        <v>0</v>
      </c>
      <c r="Q250" s="142">
        <f t="shared" si="129"/>
        <v>0</v>
      </c>
      <c r="R250" s="142">
        <f t="shared" si="130"/>
        <v>0</v>
      </c>
      <c r="S250" s="142"/>
      <c r="T250" s="142"/>
      <c r="U250" s="142"/>
      <c r="V250" s="142"/>
      <c r="W250" s="142"/>
      <c r="X250" s="142"/>
    </row>
    <row r="251" spans="1:24" s="132" customFormat="1" ht="12.75" hidden="1" customHeight="1" x14ac:dyDescent="0.25">
      <c r="A251" s="136"/>
      <c r="B251" s="136"/>
      <c r="C251" s="136"/>
      <c r="D251" s="137"/>
      <c r="E251" s="141" t="s">
        <v>227</v>
      </c>
      <c r="F251" s="136" t="s">
        <v>228</v>
      </c>
      <c r="G251" s="142"/>
      <c r="H251" s="142"/>
      <c r="I251" s="142"/>
      <c r="J251" s="142"/>
      <c r="K251" s="142"/>
      <c r="L251" s="142"/>
      <c r="M251" s="142"/>
      <c r="N251" s="142"/>
      <c r="O251" s="142"/>
      <c r="P251" s="142">
        <f t="shared" si="128"/>
        <v>0</v>
      </c>
      <c r="Q251" s="142">
        <f t="shared" si="129"/>
        <v>0</v>
      </c>
      <c r="R251" s="142">
        <f t="shared" si="130"/>
        <v>0</v>
      </c>
      <c r="S251" s="142"/>
      <c r="T251" s="142"/>
      <c r="U251" s="142"/>
      <c r="V251" s="142"/>
      <c r="W251" s="142"/>
      <c r="X251" s="142"/>
    </row>
    <row r="252" spans="1:24" s="132" customFormat="1" ht="12.75" hidden="1" customHeight="1" x14ac:dyDescent="0.25">
      <c r="A252" s="136"/>
      <c r="B252" s="136"/>
      <c r="C252" s="136"/>
      <c r="D252" s="137"/>
      <c r="E252" s="141" t="s">
        <v>229</v>
      </c>
      <c r="F252" s="136" t="s">
        <v>230</v>
      </c>
      <c r="G252" s="142"/>
      <c r="H252" s="142"/>
      <c r="I252" s="142"/>
      <c r="J252" s="142"/>
      <c r="K252" s="142"/>
      <c r="L252" s="142"/>
      <c r="M252" s="142"/>
      <c r="N252" s="142"/>
      <c r="O252" s="142"/>
      <c r="P252" s="142">
        <f t="shared" si="128"/>
        <v>0</v>
      </c>
      <c r="Q252" s="142">
        <f t="shared" si="129"/>
        <v>0</v>
      </c>
      <c r="R252" s="142">
        <f t="shared" si="130"/>
        <v>0</v>
      </c>
      <c r="S252" s="142"/>
      <c r="T252" s="142"/>
      <c r="U252" s="142"/>
      <c r="V252" s="142"/>
      <c r="W252" s="142"/>
      <c r="X252" s="142"/>
    </row>
    <row r="253" spans="1:24" s="132" customFormat="1" ht="12.75" hidden="1" customHeight="1" x14ac:dyDescent="0.25">
      <c r="A253" s="136"/>
      <c r="B253" s="136"/>
      <c r="C253" s="136"/>
      <c r="D253" s="137"/>
      <c r="E253" s="141" t="s">
        <v>246</v>
      </c>
      <c r="F253" s="136" t="s">
        <v>247</v>
      </c>
      <c r="G253" s="142"/>
      <c r="H253" s="142"/>
      <c r="I253" s="142"/>
      <c r="J253" s="142"/>
      <c r="K253" s="142"/>
      <c r="L253" s="142"/>
      <c r="M253" s="142"/>
      <c r="N253" s="142"/>
      <c r="O253" s="142"/>
      <c r="P253" s="142">
        <f t="shared" si="128"/>
        <v>0</v>
      </c>
      <c r="Q253" s="142">
        <f t="shared" si="129"/>
        <v>0</v>
      </c>
      <c r="R253" s="142">
        <f t="shared" si="130"/>
        <v>0</v>
      </c>
      <c r="S253" s="142"/>
      <c r="T253" s="142"/>
      <c r="U253" s="142"/>
      <c r="V253" s="142"/>
      <c r="W253" s="142"/>
      <c r="X253" s="142"/>
    </row>
    <row r="254" spans="1:24" s="132" customFormat="1" ht="12.75" hidden="1" customHeight="1" x14ac:dyDescent="0.25">
      <c r="A254" s="136"/>
      <c r="B254" s="136"/>
      <c r="C254" s="136"/>
      <c r="D254" s="137"/>
      <c r="E254" s="141" t="s">
        <v>248</v>
      </c>
      <c r="F254" s="136" t="s">
        <v>249</v>
      </c>
      <c r="G254" s="142"/>
      <c r="H254" s="142"/>
      <c r="I254" s="142"/>
      <c r="J254" s="142"/>
      <c r="K254" s="142"/>
      <c r="L254" s="142"/>
      <c r="M254" s="142"/>
      <c r="N254" s="142"/>
      <c r="O254" s="142"/>
      <c r="P254" s="142">
        <f t="shared" si="128"/>
        <v>0</v>
      </c>
      <c r="Q254" s="142">
        <f t="shared" si="129"/>
        <v>0</v>
      </c>
      <c r="R254" s="142">
        <f t="shared" si="130"/>
        <v>0</v>
      </c>
      <c r="S254" s="142"/>
      <c r="T254" s="142"/>
      <c r="U254" s="142"/>
      <c r="V254" s="142"/>
      <c r="W254" s="142"/>
      <c r="X254" s="142"/>
    </row>
    <row r="255" spans="1:24" s="132" customFormat="1" ht="12.75" hidden="1" customHeight="1" x14ac:dyDescent="0.25">
      <c r="A255" s="136"/>
      <c r="B255" s="136"/>
      <c r="C255" s="136"/>
      <c r="D255" s="137"/>
      <c r="E255" s="141" t="s">
        <v>258</v>
      </c>
      <c r="F255" s="136" t="s">
        <v>259</v>
      </c>
      <c r="G255" s="142"/>
      <c r="H255" s="142"/>
      <c r="I255" s="142"/>
      <c r="J255" s="142"/>
      <c r="K255" s="142"/>
      <c r="L255" s="142"/>
      <c r="M255" s="142"/>
      <c r="N255" s="142"/>
      <c r="O255" s="142"/>
      <c r="P255" s="142">
        <f t="shared" si="128"/>
        <v>0</v>
      </c>
      <c r="Q255" s="142">
        <f t="shared" si="129"/>
        <v>0</v>
      </c>
      <c r="R255" s="142">
        <f t="shared" si="130"/>
        <v>0</v>
      </c>
      <c r="S255" s="142"/>
      <c r="T255" s="142"/>
      <c r="U255" s="142"/>
      <c r="V255" s="142"/>
      <c r="W255" s="142"/>
      <c r="X255" s="142"/>
    </row>
    <row r="256" spans="1:24" s="132" customFormat="1" ht="12.75" hidden="1" customHeight="1" x14ac:dyDescent="0.25">
      <c r="A256" s="136"/>
      <c r="B256" s="136"/>
      <c r="C256" s="136"/>
      <c r="D256" s="137"/>
      <c r="E256" s="141" t="s">
        <v>260</v>
      </c>
      <c r="F256" s="136" t="s">
        <v>261</v>
      </c>
      <c r="G256" s="142"/>
      <c r="H256" s="142"/>
      <c r="I256" s="142"/>
      <c r="J256" s="142"/>
      <c r="K256" s="142"/>
      <c r="L256" s="142"/>
      <c r="M256" s="142"/>
      <c r="N256" s="142"/>
      <c r="O256" s="142"/>
      <c r="P256" s="142">
        <f t="shared" si="128"/>
        <v>0</v>
      </c>
      <c r="Q256" s="142">
        <f t="shared" si="129"/>
        <v>0</v>
      </c>
      <c r="R256" s="142">
        <f t="shared" si="130"/>
        <v>0</v>
      </c>
      <c r="S256" s="142"/>
      <c r="T256" s="142"/>
      <c r="U256" s="142"/>
      <c r="V256" s="142"/>
      <c r="W256" s="142"/>
      <c r="X256" s="142"/>
    </row>
    <row r="257" spans="1:24" s="132" customFormat="1" ht="40.5" hidden="1" customHeight="1" x14ac:dyDescent="0.25">
      <c r="A257" s="136"/>
      <c r="B257" s="136"/>
      <c r="C257" s="136"/>
      <c r="D257" s="137"/>
      <c r="E257" s="143" t="s">
        <v>489</v>
      </c>
      <c r="F257" s="145"/>
      <c r="G257" s="142"/>
      <c r="H257" s="142"/>
      <c r="I257" s="142"/>
      <c r="J257" s="142"/>
      <c r="K257" s="142"/>
      <c r="L257" s="142"/>
      <c r="M257" s="142"/>
      <c r="N257" s="142"/>
      <c r="O257" s="142"/>
      <c r="P257" s="142">
        <f t="shared" si="128"/>
        <v>0</v>
      </c>
      <c r="Q257" s="142">
        <f t="shared" si="129"/>
        <v>0</v>
      </c>
      <c r="R257" s="142">
        <f t="shared" si="130"/>
        <v>0</v>
      </c>
      <c r="S257" s="142"/>
      <c r="T257" s="142"/>
      <c r="U257" s="142"/>
      <c r="V257" s="142"/>
      <c r="W257" s="142"/>
      <c r="X257" s="142"/>
    </row>
    <row r="258" spans="1:24" s="132" customFormat="1" ht="25.5" hidden="1" customHeight="1" x14ac:dyDescent="0.25">
      <c r="A258" s="136"/>
      <c r="B258" s="136"/>
      <c r="C258" s="136"/>
      <c r="D258" s="137"/>
      <c r="E258" s="141" t="s">
        <v>231</v>
      </c>
      <c r="F258" s="136" t="s">
        <v>232</v>
      </c>
      <c r="G258" s="142"/>
      <c r="H258" s="142"/>
      <c r="I258" s="142"/>
      <c r="J258" s="142"/>
      <c r="K258" s="142"/>
      <c r="L258" s="142"/>
      <c r="M258" s="142"/>
      <c r="N258" s="142"/>
      <c r="O258" s="142"/>
      <c r="P258" s="142">
        <f t="shared" si="128"/>
        <v>0</v>
      </c>
      <c r="Q258" s="142">
        <f t="shared" si="129"/>
        <v>0</v>
      </c>
      <c r="R258" s="142">
        <f t="shared" si="130"/>
        <v>0</v>
      </c>
      <c r="S258" s="142"/>
      <c r="T258" s="142"/>
      <c r="U258" s="142"/>
      <c r="V258" s="142"/>
      <c r="W258" s="142"/>
      <c r="X258" s="142"/>
    </row>
    <row r="259" spans="1:24" s="132" customFormat="1" ht="12.75" hidden="1" customHeight="1" x14ac:dyDescent="0.25">
      <c r="A259" s="136">
        <v>2520</v>
      </c>
      <c r="B259" s="136">
        <v>5</v>
      </c>
      <c r="C259" s="136">
        <v>2</v>
      </c>
      <c r="D259" s="137">
        <v>0</v>
      </c>
      <c r="E259" s="143" t="s">
        <v>145</v>
      </c>
      <c r="F259" s="145"/>
      <c r="G259" s="142"/>
      <c r="H259" s="142"/>
      <c r="I259" s="142"/>
      <c r="J259" s="142"/>
      <c r="K259" s="142"/>
      <c r="L259" s="142"/>
      <c r="M259" s="142"/>
      <c r="N259" s="142"/>
      <c r="O259" s="142"/>
      <c r="P259" s="142">
        <f t="shared" si="128"/>
        <v>0</v>
      </c>
      <c r="Q259" s="142">
        <f t="shared" si="129"/>
        <v>0</v>
      </c>
      <c r="R259" s="142">
        <f t="shared" si="130"/>
        <v>0</v>
      </c>
      <c r="S259" s="142"/>
      <c r="T259" s="142"/>
      <c r="U259" s="142"/>
      <c r="V259" s="142"/>
      <c r="W259" s="142"/>
      <c r="X259" s="142"/>
    </row>
    <row r="260" spans="1:24" s="132" customFormat="1" ht="12.75" hidden="1" customHeight="1" x14ac:dyDescent="0.25">
      <c r="A260" s="136"/>
      <c r="B260" s="136"/>
      <c r="C260" s="136"/>
      <c r="D260" s="137"/>
      <c r="E260" s="141" t="s">
        <v>120</v>
      </c>
      <c r="F260" s="136"/>
      <c r="G260" s="142"/>
      <c r="H260" s="142"/>
      <c r="I260" s="142"/>
      <c r="J260" s="142"/>
      <c r="K260" s="142"/>
      <c r="L260" s="142"/>
      <c r="M260" s="142"/>
      <c r="N260" s="142"/>
      <c r="O260" s="142"/>
      <c r="P260" s="142">
        <f t="shared" si="128"/>
        <v>0</v>
      </c>
      <c r="Q260" s="142">
        <f t="shared" si="129"/>
        <v>0</v>
      </c>
      <c r="R260" s="142">
        <f t="shared" si="130"/>
        <v>0</v>
      </c>
      <c r="S260" s="142"/>
      <c r="T260" s="142"/>
      <c r="U260" s="142"/>
      <c r="V260" s="142"/>
      <c r="W260" s="142"/>
      <c r="X260" s="142"/>
    </row>
    <row r="261" spans="1:24" s="132" customFormat="1" ht="12.75" hidden="1" customHeight="1" x14ac:dyDescent="0.25">
      <c r="A261" s="136">
        <v>2521</v>
      </c>
      <c r="B261" s="136">
        <v>5</v>
      </c>
      <c r="C261" s="136">
        <v>2</v>
      </c>
      <c r="D261" s="137">
        <v>1</v>
      </c>
      <c r="E261" s="141" t="s">
        <v>145</v>
      </c>
      <c r="F261" s="136"/>
      <c r="G261" s="142"/>
      <c r="H261" s="142"/>
      <c r="I261" s="142"/>
      <c r="J261" s="142"/>
      <c r="K261" s="142"/>
      <c r="L261" s="142"/>
      <c r="M261" s="142"/>
      <c r="N261" s="142"/>
      <c r="O261" s="142"/>
      <c r="P261" s="142">
        <f t="shared" ref="P261:P324" si="133">M261-J261</f>
        <v>0</v>
      </c>
      <c r="Q261" s="142">
        <f t="shared" ref="Q261:Q324" si="134">N261-K261</f>
        <v>0</v>
      </c>
      <c r="R261" s="142">
        <f t="shared" ref="R261:R324" si="135">O261-L261</f>
        <v>0</v>
      </c>
      <c r="S261" s="142"/>
      <c r="T261" s="142"/>
      <c r="U261" s="142"/>
      <c r="V261" s="142"/>
      <c r="W261" s="142"/>
      <c r="X261" s="142"/>
    </row>
    <row r="262" spans="1:24" s="132" customFormat="1" ht="12.75" hidden="1" customHeight="1" x14ac:dyDescent="0.25">
      <c r="A262" s="136"/>
      <c r="B262" s="136"/>
      <c r="C262" s="136"/>
      <c r="D262" s="137"/>
      <c r="E262" s="141" t="s">
        <v>6</v>
      </c>
      <c r="F262" s="136"/>
      <c r="G262" s="142"/>
      <c r="H262" s="142"/>
      <c r="I262" s="142"/>
      <c r="J262" s="142"/>
      <c r="K262" s="142"/>
      <c r="L262" s="142"/>
      <c r="M262" s="142"/>
      <c r="N262" s="142"/>
      <c r="O262" s="142"/>
      <c r="P262" s="142">
        <f t="shared" si="133"/>
        <v>0</v>
      </c>
      <c r="Q262" s="142">
        <f t="shared" si="134"/>
        <v>0</v>
      </c>
      <c r="R262" s="142">
        <f t="shared" si="135"/>
        <v>0</v>
      </c>
      <c r="S262" s="142"/>
      <c r="T262" s="142"/>
      <c r="U262" s="142"/>
      <c r="V262" s="142"/>
      <c r="W262" s="142"/>
      <c r="X262" s="142"/>
    </row>
    <row r="263" spans="1:24" s="132" customFormat="1" ht="25.5" hidden="1" customHeight="1" x14ac:dyDescent="0.25">
      <c r="A263" s="136"/>
      <c r="B263" s="136"/>
      <c r="C263" s="136"/>
      <c r="D263" s="137"/>
      <c r="E263" s="143" t="s">
        <v>323</v>
      </c>
      <c r="F263" s="145"/>
      <c r="G263" s="142"/>
      <c r="H263" s="142"/>
      <c r="I263" s="142"/>
      <c r="J263" s="142"/>
      <c r="K263" s="142"/>
      <c r="L263" s="142"/>
      <c r="M263" s="142"/>
      <c r="N263" s="142"/>
      <c r="O263" s="142"/>
      <c r="P263" s="142">
        <f t="shared" si="133"/>
        <v>0</v>
      </c>
      <c r="Q263" s="142">
        <f t="shared" si="134"/>
        <v>0</v>
      </c>
      <c r="R263" s="142">
        <f t="shared" si="135"/>
        <v>0</v>
      </c>
      <c r="S263" s="142"/>
      <c r="T263" s="142"/>
      <c r="U263" s="142"/>
      <c r="V263" s="142"/>
      <c r="W263" s="142"/>
      <c r="X263" s="142"/>
    </row>
    <row r="264" spans="1:24" s="132" customFormat="1" ht="12.75" hidden="1" customHeight="1" x14ac:dyDescent="0.25">
      <c r="A264" s="136"/>
      <c r="B264" s="136"/>
      <c r="C264" s="136"/>
      <c r="D264" s="137"/>
      <c r="E264" s="141" t="s">
        <v>252</v>
      </c>
      <c r="F264" s="136" t="s">
        <v>253</v>
      </c>
      <c r="G264" s="142"/>
      <c r="H264" s="142"/>
      <c r="I264" s="142"/>
      <c r="J264" s="142"/>
      <c r="K264" s="142"/>
      <c r="L264" s="142"/>
      <c r="M264" s="142"/>
      <c r="N264" s="142"/>
      <c r="O264" s="142"/>
      <c r="P264" s="142">
        <f t="shared" si="133"/>
        <v>0</v>
      </c>
      <c r="Q264" s="142">
        <f t="shared" si="134"/>
        <v>0</v>
      </c>
      <c r="R264" s="142">
        <f t="shared" si="135"/>
        <v>0</v>
      </c>
      <c r="S264" s="142"/>
      <c r="T264" s="142"/>
      <c r="U264" s="142"/>
      <c r="V264" s="142"/>
      <c r="W264" s="142"/>
      <c r="X264" s="142"/>
    </row>
    <row r="265" spans="1:24" s="132" customFormat="1" ht="25.5" hidden="1" customHeight="1" x14ac:dyDescent="0.25">
      <c r="A265" s="136"/>
      <c r="B265" s="136"/>
      <c r="C265" s="136"/>
      <c r="D265" s="137"/>
      <c r="E265" s="141" t="s">
        <v>254</v>
      </c>
      <c r="F265" s="136" t="s">
        <v>255</v>
      </c>
      <c r="G265" s="142"/>
      <c r="H265" s="142"/>
      <c r="I265" s="142"/>
      <c r="J265" s="142"/>
      <c r="K265" s="142"/>
      <c r="L265" s="142"/>
      <c r="M265" s="142"/>
      <c r="N265" s="142"/>
      <c r="O265" s="142"/>
      <c r="P265" s="142">
        <f t="shared" si="133"/>
        <v>0</v>
      </c>
      <c r="Q265" s="142">
        <f t="shared" si="134"/>
        <v>0</v>
      </c>
      <c r="R265" s="142">
        <f t="shared" si="135"/>
        <v>0</v>
      </c>
      <c r="S265" s="142"/>
      <c r="T265" s="142"/>
      <c r="U265" s="142"/>
      <c r="V265" s="142"/>
      <c r="W265" s="142"/>
      <c r="X265" s="142"/>
    </row>
    <row r="266" spans="1:24" s="132" customFormat="1" ht="12.75" hidden="1" customHeight="1" x14ac:dyDescent="0.25">
      <c r="A266" s="136">
        <v>2530</v>
      </c>
      <c r="B266" s="136">
        <v>5</v>
      </c>
      <c r="C266" s="136">
        <v>3</v>
      </c>
      <c r="D266" s="137">
        <v>0</v>
      </c>
      <c r="E266" s="143" t="s">
        <v>146</v>
      </c>
      <c r="F266" s="145"/>
      <c r="G266" s="142"/>
      <c r="H266" s="142"/>
      <c r="I266" s="142"/>
      <c r="J266" s="142"/>
      <c r="K266" s="142"/>
      <c r="L266" s="142"/>
      <c r="M266" s="142"/>
      <c r="N266" s="142"/>
      <c r="O266" s="142"/>
      <c r="P266" s="142">
        <f t="shared" si="133"/>
        <v>0</v>
      </c>
      <c r="Q266" s="142">
        <f t="shared" si="134"/>
        <v>0</v>
      </c>
      <c r="R266" s="142">
        <f t="shared" si="135"/>
        <v>0</v>
      </c>
      <c r="S266" s="142"/>
      <c r="T266" s="142"/>
      <c r="U266" s="142"/>
      <c r="V266" s="142"/>
      <c r="W266" s="142"/>
      <c r="X266" s="142"/>
    </row>
    <row r="267" spans="1:24" s="132" customFormat="1" ht="12.75" hidden="1" customHeight="1" x14ac:dyDescent="0.25">
      <c r="A267" s="136"/>
      <c r="B267" s="136"/>
      <c r="C267" s="136"/>
      <c r="D267" s="137"/>
      <c r="E267" s="141" t="s">
        <v>120</v>
      </c>
      <c r="F267" s="136"/>
      <c r="G267" s="142"/>
      <c r="H267" s="142"/>
      <c r="I267" s="142"/>
      <c r="J267" s="142"/>
      <c r="K267" s="142"/>
      <c r="L267" s="142"/>
      <c r="M267" s="142"/>
      <c r="N267" s="142"/>
      <c r="O267" s="142"/>
      <c r="P267" s="142">
        <f t="shared" si="133"/>
        <v>0</v>
      </c>
      <c r="Q267" s="142">
        <f t="shared" si="134"/>
        <v>0</v>
      </c>
      <c r="R267" s="142">
        <f t="shared" si="135"/>
        <v>0</v>
      </c>
      <c r="S267" s="142"/>
      <c r="T267" s="142"/>
      <c r="U267" s="142"/>
      <c r="V267" s="142"/>
      <c r="W267" s="142"/>
      <c r="X267" s="142"/>
    </row>
    <row r="268" spans="1:24" s="132" customFormat="1" ht="12.75" hidden="1" customHeight="1" x14ac:dyDescent="0.25">
      <c r="A268" s="136">
        <v>2531</v>
      </c>
      <c r="B268" s="136">
        <v>5</v>
      </c>
      <c r="C268" s="136">
        <v>3</v>
      </c>
      <c r="D268" s="137">
        <v>1</v>
      </c>
      <c r="E268" s="141" t="s">
        <v>147</v>
      </c>
      <c r="F268" s="136"/>
      <c r="G268" s="142"/>
      <c r="H268" s="142"/>
      <c r="I268" s="142"/>
      <c r="J268" s="142"/>
      <c r="K268" s="142"/>
      <c r="L268" s="142"/>
      <c r="M268" s="142"/>
      <c r="N268" s="142"/>
      <c r="O268" s="142"/>
      <c r="P268" s="142">
        <f t="shared" si="133"/>
        <v>0</v>
      </c>
      <c r="Q268" s="142">
        <f t="shared" si="134"/>
        <v>0</v>
      </c>
      <c r="R268" s="142">
        <f t="shared" si="135"/>
        <v>0</v>
      </c>
      <c r="S268" s="142"/>
      <c r="T268" s="142"/>
      <c r="U268" s="142"/>
      <c r="V268" s="142"/>
      <c r="W268" s="142"/>
      <c r="X268" s="142"/>
    </row>
    <row r="269" spans="1:24" s="132" customFormat="1" ht="12.75" hidden="1" customHeight="1" x14ac:dyDescent="0.25">
      <c r="A269" s="136"/>
      <c r="B269" s="136"/>
      <c r="C269" s="136"/>
      <c r="D269" s="137"/>
      <c r="E269" s="141" t="s">
        <v>6</v>
      </c>
      <c r="F269" s="136"/>
      <c r="G269" s="142"/>
      <c r="H269" s="142"/>
      <c r="I269" s="142"/>
      <c r="J269" s="142"/>
      <c r="K269" s="142"/>
      <c r="L269" s="142"/>
      <c r="M269" s="142"/>
      <c r="N269" s="142"/>
      <c r="O269" s="142"/>
      <c r="P269" s="142">
        <f t="shared" si="133"/>
        <v>0</v>
      </c>
      <c r="Q269" s="142">
        <f t="shared" si="134"/>
        <v>0</v>
      </c>
      <c r="R269" s="142">
        <f t="shared" si="135"/>
        <v>0</v>
      </c>
      <c r="S269" s="142"/>
      <c r="T269" s="142"/>
      <c r="U269" s="142"/>
      <c r="V269" s="142"/>
      <c r="W269" s="142"/>
      <c r="X269" s="142"/>
    </row>
    <row r="270" spans="1:24" s="132" customFormat="1" ht="12.75" hidden="1" customHeight="1" x14ac:dyDescent="0.25">
      <c r="A270" s="136"/>
      <c r="B270" s="136"/>
      <c r="C270" s="136"/>
      <c r="D270" s="137"/>
      <c r="E270" s="143" t="s">
        <v>324</v>
      </c>
      <c r="F270" s="145"/>
      <c r="G270" s="142"/>
      <c r="H270" s="142"/>
      <c r="I270" s="142"/>
      <c r="J270" s="142"/>
      <c r="K270" s="142"/>
      <c r="L270" s="142"/>
      <c r="M270" s="142"/>
      <c r="N270" s="142"/>
      <c r="O270" s="142"/>
      <c r="P270" s="142">
        <f t="shared" si="133"/>
        <v>0</v>
      </c>
      <c r="Q270" s="142">
        <f t="shared" si="134"/>
        <v>0</v>
      </c>
      <c r="R270" s="142">
        <f t="shared" si="135"/>
        <v>0</v>
      </c>
      <c r="S270" s="142"/>
      <c r="T270" s="142"/>
      <c r="U270" s="142"/>
      <c r="V270" s="142"/>
      <c r="W270" s="142"/>
      <c r="X270" s="142"/>
    </row>
    <row r="271" spans="1:24" s="132" customFormat="1" ht="12.75" hidden="1" customHeight="1" x14ac:dyDescent="0.25">
      <c r="A271" s="136"/>
      <c r="B271" s="136"/>
      <c r="C271" s="136"/>
      <c r="D271" s="137"/>
      <c r="E271" s="141" t="s">
        <v>198</v>
      </c>
      <c r="F271" s="136" t="s">
        <v>199</v>
      </c>
      <c r="G271" s="142"/>
      <c r="H271" s="142"/>
      <c r="I271" s="142"/>
      <c r="J271" s="142"/>
      <c r="K271" s="142"/>
      <c r="L271" s="142"/>
      <c r="M271" s="142"/>
      <c r="N271" s="142"/>
      <c r="O271" s="142"/>
      <c r="P271" s="142">
        <f t="shared" si="133"/>
        <v>0</v>
      </c>
      <c r="Q271" s="142">
        <f t="shared" si="134"/>
        <v>0</v>
      </c>
      <c r="R271" s="142">
        <f t="shared" si="135"/>
        <v>0</v>
      </c>
      <c r="S271" s="142"/>
      <c r="T271" s="142"/>
      <c r="U271" s="142"/>
      <c r="V271" s="142"/>
      <c r="W271" s="142"/>
      <c r="X271" s="142"/>
    </row>
    <row r="272" spans="1:24" s="132" customFormat="1" ht="25.5" customHeight="1" x14ac:dyDescent="0.25">
      <c r="A272" s="136">
        <v>2560</v>
      </c>
      <c r="B272" s="136">
        <v>5</v>
      </c>
      <c r="C272" s="136">
        <v>6</v>
      </c>
      <c r="D272" s="137">
        <v>0</v>
      </c>
      <c r="E272" s="143" t="s">
        <v>148</v>
      </c>
      <c r="F272" s="145"/>
      <c r="G272" s="142">
        <f t="shared" ref="G272:H272" si="136">G274</f>
        <v>11450.31</v>
      </c>
      <c r="H272" s="142">
        <f t="shared" si="136"/>
        <v>0</v>
      </c>
      <c r="I272" s="142">
        <f t="shared" ref="I272:K272" si="137">I274</f>
        <v>11450.31</v>
      </c>
      <c r="J272" s="142">
        <f t="shared" si="137"/>
        <v>4718.1000000000004</v>
      </c>
      <c r="K272" s="142">
        <f t="shared" si="137"/>
        <v>0</v>
      </c>
      <c r="L272" s="142">
        <f t="shared" ref="L272:N272" si="138">L274</f>
        <v>4718.1000000000004</v>
      </c>
      <c r="M272" s="142">
        <f t="shared" si="138"/>
        <v>0</v>
      </c>
      <c r="N272" s="142">
        <f t="shared" si="138"/>
        <v>0</v>
      </c>
      <c r="O272" s="142">
        <f t="shared" ref="O272" si="139">O274</f>
        <v>0</v>
      </c>
      <c r="P272" s="142">
        <f t="shared" si="133"/>
        <v>-4718.1000000000004</v>
      </c>
      <c r="Q272" s="142">
        <f t="shared" si="134"/>
        <v>0</v>
      </c>
      <c r="R272" s="142">
        <f t="shared" si="135"/>
        <v>-4718.1000000000004</v>
      </c>
      <c r="S272" s="142">
        <f t="shared" ref="S272:X272" si="140">S274</f>
        <v>4000</v>
      </c>
      <c r="T272" s="142">
        <f t="shared" si="140"/>
        <v>0</v>
      </c>
      <c r="U272" s="142">
        <f t="shared" si="140"/>
        <v>4000</v>
      </c>
      <c r="V272" s="142">
        <f t="shared" si="140"/>
        <v>7000</v>
      </c>
      <c r="W272" s="142">
        <f t="shared" si="140"/>
        <v>0</v>
      </c>
      <c r="X272" s="142">
        <f t="shared" si="140"/>
        <v>7000</v>
      </c>
    </row>
    <row r="273" spans="1:24" s="132" customFormat="1" ht="12.75" customHeight="1" x14ac:dyDescent="0.25">
      <c r="A273" s="136"/>
      <c r="B273" s="136"/>
      <c r="C273" s="136"/>
      <c r="D273" s="137"/>
      <c r="E273" s="141" t="s">
        <v>120</v>
      </c>
      <c r="F273" s="136"/>
      <c r="G273" s="142"/>
      <c r="H273" s="142"/>
      <c r="I273" s="142"/>
      <c r="J273" s="142"/>
      <c r="K273" s="142"/>
      <c r="L273" s="142"/>
      <c r="M273" s="142"/>
      <c r="N273" s="142"/>
      <c r="O273" s="142"/>
      <c r="P273" s="142">
        <f t="shared" si="133"/>
        <v>0</v>
      </c>
      <c r="Q273" s="142">
        <f t="shared" si="134"/>
        <v>0</v>
      </c>
      <c r="R273" s="142">
        <f t="shared" si="135"/>
        <v>0</v>
      </c>
      <c r="S273" s="142"/>
      <c r="T273" s="142"/>
      <c r="U273" s="142"/>
      <c r="V273" s="142"/>
      <c r="W273" s="142"/>
      <c r="X273" s="142"/>
    </row>
    <row r="274" spans="1:24" s="132" customFormat="1" ht="45" customHeight="1" x14ac:dyDescent="0.25">
      <c r="A274" s="136">
        <v>2561</v>
      </c>
      <c r="B274" s="136">
        <v>5</v>
      </c>
      <c r="C274" s="136">
        <v>6</v>
      </c>
      <c r="D274" s="137">
        <v>1</v>
      </c>
      <c r="E274" s="141" t="s">
        <v>148</v>
      </c>
      <c r="F274" s="136"/>
      <c r="G274" s="142">
        <f t="shared" ref="G274:H274" si="141">G278+G279</f>
        <v>11450.31</v>
      </c>
      <c r="H274" s="142">
        <f t="shared" si="141"/>
        <v>0</v>
      </c>
      <c r="I274" s="142">
        <f>I278+I279</f>
        <v>11450.31</v>
      </c>
      <c r="J274" s="142">
        <f t="shared" ref="J274:K274" si="142">J278+J279</f>
        <v>4718.1000000000004</v>
      </c>
      <c r="K274" s="142">
        <f t="shared" si="142"/>
        <v>0</v>
      </c>
      <c r="L274" s="142">
        <f>L278+L279</f>
        <v>4718.1000000000004</v>
      </c>
      <c r="M274" s="142">
        <f t="shared" ref="M274:N274" si="143">M278+M279</f>
        <v>0</v>
      </c>
      <c r="N274" s="142">
        <f t="shared" si="143"/>
        <v>0</v>
      </c>
      <c r="O274" s="142">
        <f>O278+O279</f>
        <v>0</v>
      </c>
      <c r="P274" s="142">
        <f t="shared" si="133"/>
        <v>-4718.1000000000004</v>
      </c>
      <c r="Q274" s="142">
        <f t="shared" si="134"/>
        <v>0</v>
      </c>
      <c r="R274" s="142">
        <f t="shared" si="135"/>
        <v>-4718.1000000000004</v>
      </c>
      <c r="S274" s="142">
        <f t="shared" ref="S274:T274" si="144">S278+S279</f>
        <v>4000</v>
      </c>
      <c r="T274" s="142">
        <f t="shared" si="144"/>
        <v>0</v>
      </c>
      <c r="U274" s="142">
        <f>U278+U279</f>
        <v>4000</v>
      </c>
      <c r="V274" s="142">
        <f t="shared" ref="V274:W274" si="145">V278+V279</f>
        <v>7000</v>
      </c>
      <c r="W274" s="142">
        <f t="shared" si="145"/>
        <v>0</v>
      </c>
      <c r="X274" s="142">
        <f>X278+X279</f>
        <v>7000</v>
      </c>
    </row>
    <row r="275" spans="1:24" s="132" customFormat="1" ht="19.5" customHeight="1" x14ac:dyDescent="0.25">
      <c r="A275" s="136"/>
      <c r="B275" s="136"/>
      <c r="C275" s="136"/>
      <c r="D275" s="137"/>
      <c r="E275" s="141" t="s">
        <v>6</v>
      </c>
      <c r="F275" s="136"/>
      <c r="G275" s="142"/>
      <c r="H275" s="142"/>
      <c r="I275" s="142"/>
      <c r="J275" s="142"/>
      <c r="K275" s="142"/>
      <c r="L275" s="142"/>
      <c r="M275" s="142"/>
      <c r="N275" s="142"/>
      <c r="O275" s="142"/>
      <c r="P275" s="142">
        <f t="shared" si="133"/>
        <v>0</v>
      </c>
      <c r="Q275" s="142">
        <f t="shared" si="134"/>
        <v>0</v>
      </c>
      <c r="R275" s="142">
        <f t="shared" si="135"/>
        <v>0</v>
      </c>
      <c r="S275" s="142"/>
      <c r="T275" s="142"/>
      <c r="U275" s="142"/>
      <c r="V275" s="142"/>
      <c r="W275" s="142"/>
      <c r="X275" s="142"/>
    </row>
    <row r="276" spans="1:24" s="132" customFormat="1" ht="12.75" customHeight="1" x14ac:dyDescent="0.25">
      <c r="A276" s="136"/>
      <c r="B276" s="136"/>
      <c r="C276" s="136"/>
      <c r="D276" s="137"/>
      <c r="E276" s="143" t="s">
        <v>325</v>
      </c>
      <c r="F276" s="145"/>
      <c r="G276" s="142"/>
      <c r="H276" s="142"/>
      <c r="I276" s="142"/>
      <c r="J276" s="142"/>
      <c r="K276" s="142"/>
      <c r="L276" s="142"/>
      <c r="M276" s="142"/>
      <c r="N276" s="142"/>
      <c r="O276" s="142"/>
      <c r="P276" s="142">
        <f t="shared" si="133"/>
        <v>0</v>
      </c>
      <c r="Q276" s="142">
        <f t="shared" si="134"/>
        <v>0</v>
      </c>
      <c r="R276" s="142">
        <f t="shared" si="135"/>
        <v>0</v>
      </c>
      <c r="S276" s="142"/>
      <c r="T276" s="142"/>
      <c r="U276" s="142"/>
      <c r="V276" s="142"/>
      <c r="W276" s="142"/>
      <c r="X276" s="142"/>
    </row>
    <row r="277" spans="1:24" s="132" customFormat="1" ht="25.5" hidden="1" customHeight="1" x14ac:dyDescent="0.25">
      <c r="A277" s="136"/>
      <c r="B277" s="136"/>
      <c r="C277" s="136"/>
      <c r="D277" s="137"/>
      <c r="E277" s="141" t="s">
        <v>231</v>
      </c>
      <c r="F277" s="136" t="s">
        <v>232</v>
      </c>
      <c r="G277" s="142"/>
      <c r="H277" s="142"/>
      <c r="I277" s="142"/>
      <c r="J277" s="142"/>
      <c r="K277" s="142"/>
      <c r="L277" s="142"/>
      <c r="M277" s="142"/>
      <c r="N277" s="142"/>
      <c r="O277" s="142"/>
      <c r="P277" s="142">
        <f t="shared" si="133"/>
        <v>0</v>
      </c>
      <c r="Q277" s="142">
        <f t="shared" si="134"/>
        <v>0</v>
      </c>
      <c r="R277" s="142">
        <f t="shared" si="135"/>
        <v>0</v>
      </c>
      <c r="S277" s="142"/>
      <c r="T277" s="142"/>
      <c r="U277" s="142"/>
      <c r="V277" s="142"/>
      <c r="W277" s="142"/>
      <c r="X277" s="142"/>
    </row>
    <row r="278" spans="1:24" s="132" customFormat="1" ht="12.75" customHeight="1" x14ac:dyDescent="0.25">
      <c r="A278" s="136"/>
      <c r="B278" s="136"/>
      <c r="C278" s="136"/>
      <c r="D278" s="137"/>
      <c r="E278" s="141" t="s">
        <v>405</v>
      </c>
      <c r="F278" s="136">
        <v>5122</v>
      </c>
      <c r="G278" s="142">
        <f>H278+I278</f>
        <v>10050.31</v>
      </c>
      <c r="H278" s="142"/>
      <c r="I278" s="142">
        <v>10050.31</v>
      </c>
      <c r="J278" s="142">
        <f>K278+L278</f>
        <v>0</v>
      </c>
      <c r="K278" s="142"/>
      <c r="L278" s="142">
        <v>0</v>
      </c>
      <c r="M278" s="142">
        <f>N278+O278</f>
        <v>0</v>
      </c>
      <c r="N278" s="142"/>
      <c r="O278" s="142">
        <v>0</v>
      </c>
      <c r="P278" s="142">
        <f t="shared" si="133"/>
        <v>0</v>
      </c>
      <c r="Q278" s="142">
        <f t="shared" si="134"/>
        <v>0</v>
      </c>
      <c r="R278" s="142">
        <f t="shared" si="135"/>
        <v>0</v>
      </c>
      <c r="S278" s="142">
        <f>T278+U278</f>
        <v>0</v>
      </c>
      <c r="T278" s="142"/>
      <c r="U278" s="142">
        <v>0</v>
      </c>
      <c r="V278" s="142">
        <f>W278+X278</f>
        <v>0</v>
      </c>
      <c r="W278" s="142"/>
      <c r="X278" s="142">
        <v>0</v>
      </c>
    </row>
    <row r="279" spans="1:24" s="132" customFormat="1" ht="25.5" customHeight="1" x14ac:dyDescent="0.25">
      <c r="A279" s="136"/>
      <c r="B279" s="136"/>
      <c r="C279" s="136"/>
      <c r="D279" s="137"/>
      <c r="E279" s="143" t="s">
        <v>406</v>
      </c>
      <c r="F279" s="145">
        <v>5131</v>
      </c>
      <c r="G279" s="142">
        <f>H279+I279</f>
        <v>1400</v>
      </c>
      <c r="H279" s="142"/>
      <c r="I279" s="142">
        <v>1400</v>
      </c>
      <c r="J279" s="142">
        <f>K279+L279</f>
        <v>4718.1000000000004</v>
      </c>
      <c r="K279" s="142"/>
      <c r="L279" s="142">
        <v>4718.1000000000004</v>
      </c>
      <c r="M279" s="142">
        <f>N279+O279</f>
        <v>0</v>
      </c>
      <c r="N279" s="142"/>
      <c r="O279" s="142">
        <v>0</v>
      </c>
      <c r="P279" s="142">
        <f t="shared" si="133"/>
        <v>-4718.1000000000004</v>
      </c>
      <c r="Q279" s="142">
        <f t="shared" si="134"/>
        <v>0</v>
      </c>
      <c r="R279" s="142">
        <f t="shared" si="135"/>
        <v>-4718.1000000000004</v>
      </c>
      <c r="S279" s="142">
        <f>T279+U279</f>
        <v>4000</v>
      </c>
      <c r="T279" s="142"/>
      <c r="U279" s="142">
        <v>4000</v>
      </c>
      <c r="V279" s="142">
        <f>W279+X279</f>
        <v>7000</v>
      </c>
      <c r="W279" s="142"/>
      <c r="X279" s="142">
        <v>7000</v>
      </c>
    </row>
    <row r="280" spans="1:24" s="132" customFormat="1" ht="12.75" hidden="1" customHeight="1" x14ac:dyDescent="0.25">
      <c r="A280" s="136"/>
      <c r="B280" s="136"/>
      <c r="C280" s="136"/>
      <c r="D280" s="137"/>
      <c r="E280" s="141" t="s">
        <v>198</v>
      </c>
      <c r="F280" s="136" t="s">
        <v>199</v>
      </c>
      <c r="G280" s="142"/>
      <c r="H280" s="142"/>
      <c r="I280" s="142"/>
      <c r="J280" s="142"/>
      <c r="K280" s="142"/>
      <c r="L280" s="142"/>
      <c r="M280" s="142"/>
      <c r="N280" s="142"/>
      <c r="O280" s="142"/>
      <c r="P280" s="142">
        <f t="shared" si="133"/>
        <v>0</v>
      </c>
      <c r="Q280" s="142">
        <f t="shared" si="134"/>
        <v>0</v>
      </c>
      <c r="R280" s="142">
        <f t="shared" si="135"/>
        <v>0</v>
      </c>
      <c r="S280" s="142"/>
      <c r="T280" s="142"/>
      <c r="U280" s="142"/>
      <c r="V280" s="142"/>
      <c r="W280" s="142"/>
      <c r="X280" s="142"/>
    </row>
    <row r="281" spans="1:24" s="132" customFormat="1" ht="25.5" hidden="1" customHeight="1" x14ac:dyDescent="0.25">
      <c r="A281" s="136"/>
      <c r="B281" s="136"/>
      <c r="C281" s="136"/>
      <c r="D281" s="137"/>
      <c r="E281" s="143" t="s">
        <v>326</v>
      </c>
      <c r="F281" s="145"/>
      <c r="G281" s="142"/>
      <c r="H281" s="142"/>
      <c r="I281" s="142"/>
      <c r="J281" s="142"/>
      <c r="K281" s="142"/>
      <c r="L281" s="142"/>
      <c r="M281" s="142"/>
      <c r="N281" s="142"/>
      <c r="O281" s="142"/>
      <c r="P281" s="142">
        <f t="shared" si="133"/>
        <v>0</v>
      </c>
      <c r="Q281" s="142">
        <f t="shared" si="134"/>
        <v>0</v>
      </c>
      <c r="R281" s="142">
        <f t="shared" si="135"/>
        <v>0</v>
      </c>
      <c r="S281" s="142"/>
      <c r="T281" s="142"/>
      <c r="U281" s="142"/>
      <c r="V281" s="142"/>
      <c r="W281" s="142"/>
      <c r="X281" s="142"/>
    </row>
    <row r="282" spans="1:24" s="132" customFormat="1" ht="12.75" hidden="1" customHeight="1" x14ac:dyDescent="0.25">
      <c r="A282" s="136"/>
      <c r="B282" s="136"/>
      <c r="C282" s="136"/>
      <c r="D282" s="137"/>
      <c r="E282" s="141" t="s">
        <v>198</v>
      </c>
      <c r="F282" s="136" t="s">
        <v>199</v>
      </c>
      <c r="G282" s="142"/>
      <c r="H282" s="142"/>
      <c r="I282" s="142"/>
      <c r="J282" s="142"/>
      <c r="K282" s="142"/>
      <c r="L282" s="142"/>
      <c r="M282" s="142"/>
      <c r="N282" s="142"/>
      <c r="O282" s="142"/>
      <c r="P282" s="142">
        <f t="shared" si="133"/>
        <v>0</v>
      </c>
      <c r="Q282" s="142">
        <f t="shared" si="134"/>
        <v>0</v>
      </c>
      <c r="R282" s="142">
        <f t="shared" si="135"/>
        <v>0</v>
      </c>
      <c r="S282" s="142"/>
      <c r="T282" s="142"/>
      <c r="U282" s="142"/>
      <c r="V282" s="142"/>
      <c r="W282" s="142"/>
      <c r="X282" s="142"/>
    </row>
    <row r="283" spans="1:24" s="132" customFormat="1" ht="12.75" hidden="1" customHeight="1" x14ac:dyDescent="0.25">
      <c r="A283" s="136"/>
      <c r="B283" s="136"/>
      <c r="C283" s="136"/>
      <c r="D283" s="137"/>
      <c r="E283" s="141" t="s">
        <v>252</v>
      </c>
      <c r="F283" s="136" t="s">
        <v>253</v>
      </c>
      <c r="G283" s="142"/>
      <c r="H283" s="142"/>
      <c r="I283" s="142"/>
      <c r="J283" s="142"/>
      <c r="K283" s="142"/>
      <c r="L283" s="142"/>
      <c r="M283" s="142"/>
      <c r="N283" s="142"/>
      <c r="O283" s="142"/>
      <c r="P283" s="142">
        <f t="shared" si="133"/>
        <v>0</v>
      </c>
      <c r="Q283" s="142">
        <f t="shared" si="134"/>
        <v>0</v>
      </c>
      <c r="R283" s="142">
        <f t="shared" si="135"/>
        <v>0</v>
      </c>
      <c r="S283" s="142"/>
      <c r="T283" s="142"/>
      <c r="U283" s="142"/>
      <c r="V283" s="142"/>
      <c r="W283" s="142"/>
      <c r="X283" s="142"/>
    </row>
    <row r="284" spans="1:24" s="132" customFormat="1" ht="12.75" hidden="1" customHeight="1" x14ac:dyDescent="0.25">
      <c r="A284" s="136"/>
      <c r="B284" s="136"/>
      <c r="C284" s="136"/>
      <c r="D284" s="137"/>
      <c r="E284" s="143" t="s">
        <v>327</v>
      </c>
      <c r="F284" s="145"/>
      <c r="G284" s="142"/>
      <c r="H284" s="142"/>
      <c r="I284" s="142"/>
      <c r="J284" s="142"/>
      <c r="K284" s="142"/>
      <c r="L284" s="142"/>
      <c r="M284" s="142"/>
      <c r="N284" s="142"/>
      <c r="O284" s="142"/>
      <c r="P284" s="142">
        <f t="shared" si="133"/>
        <v>0</v>
      </c>
      <c r="Q284" s="142">
        <f t="shared" si="134"/>
        <v>0</v>
      </c>
      <c r="R284" s="142">
        <f t="shared" si="135"/>
        <v>0</v>
      </c>
      <c r="S284" s="142"/>
      <c r="T284" s="142"/>
      <c r="U284" s="142"/>
      <c r="V284" s="142"/>
      <c r="W284" s="142"/>
      <c r="X284" s="142"/>
    </row>
    <row r="285" spans="1:24" s="132" customFormat="1" ht="25.5" hidden="1" customHeight="1" x14ac:dyDescent="0.25">
      <c r="A285" s="136"/>
      <c r="B285" s="136"/>
      <c r="C285" s="136"/>
      <c r="D285" s="137"/>
      <c r="E285" s="141" t="s">
        <v>231</v>
      </c>
      <c r="F285" s="136" t="s">
        <v>232</v>
      </c>
      <c r="G285" s="142"/>
      <c r="H285" s="142"/>
      <c r="I285" s="142"/>
      <c r="J285" s="142"/>
      <c r="K285" s="142"/>
      <c r="L285" s="142"/>
      <c r="M285" s="142"/>
      <c r="N285" s="142"/>
      <c r="O285" s="142"/>
      <c r="P285" s="142">
        <f t="shared" si="133"/>
        <v>0</v>
      </c>
      <c r="Q285" s="142">
        <f t="shared" si="134"/>
        <v>0</v>
      </c>
      <c r="R285" s="142">
        <f t="shared" si="135"/>
        <v>0</v>
      </c>
      <c r="S285" s="142"/>
      <c r="T285" s="142"/>
      <c r="U285" s="142"/>
      <c r="V285" s="142"/>
      <c r="W285" s="142"/>
      <c r="X285" s="142"/>
    </row>
    <row r="286" spans="1:24" s="132" customFormat="1" ht="42.75" x14ac:dyDescent="0.25">
      <c r="A286" s="136">
        <v>2600</v>
      </c>
      <c r="B286" s="136">
        <v>6</v>
      </c>
      <c r="C286" s="136">
        <v>0</v>
      </c>
      <c r="D286" s="137">
        <v>0</v>
      </c>
      <c r="E286" s="143" t="s">
        <v>149</v>
      </c>
      <c r="F286" s="145"/>
      <c r="G286" s="142">
        <f>G288+G295+G313</f>
        <v>33443.110999999997</v>
      </c>
      <c r="H286" s="142">
        <f>H288+H295+H313</f>
        <v>3976.36</v>
      </c>
      <c r="I286" s="142">
        <f>I288+I295+I313</f>
        <v>29466.751</v>
      </c>
      <c r="J286" s="142">
        <f>J288+J295+J313</f>
        <v>68073.36</v>
      </c>
      <c r="K286" s="142">
        <f t="shared" ref="K286:L286" si="146">K288+K295+K313</f>
        <v>12000</v>
      </c>
      <c r="L286" s="142">
        <f t="shared" si="146"/>
        <v>56073.36</v>
      </c>
      <c r="M286" s="142">
        <f>M288+M295+M313</f>
        <v>50000</v>
      </c>
      <c r="N286" s="142">
        <f t="shared" ref="N286:O286" si="147">N288+N295+N313</f>
        <v>6000</v>
      </c>
      <c r="O286" s="142">
        <f t="shared" si="147"/>
        <v>44000</v>
      </c>
      <c r="P286" s="142">
        <f t="shared" si="133"/>
        <v>-18073.36</v>
      </c>
      <c r="Q286" s="142">
        <f t="shared" si="134"/>
        <v>-6000</v>
      </c>
      <c r="R286" s="142">
        <f t="shared" si="135"/>
        <v>-12073.36</v>
      </c>
      <c r="S286" s="142">
        <f>S288+S295+S313</f>
        <v>126000</v>
      </c>
      <c r="T286" s="142">
        <f t="shared" ref="T286:U286" si="148">T288+T295+T313</f>
        <v>6000</v>
      </c>
      <c r="U286" s="142">
        <f t="shared" si="148"/>
        <v>120000</v>
      </c>
      <c r="V286" s="142">
        <f>V288+V295+V313</f>
        <v>148000</v>
      </c>
      <c r="W286" s="142">
        <f t="shared" ref="W286:X286" si="149">W288+W295+W313</f>
        <v>6000</v>
      </c>
      <c r="X286" s="142">
        <f t="shared" si="149"/>
        <v>142000</v>
      </c>
    </row>
    <row r="287" spans="1:24" s="132" customFormat="1" x14ac:dyDescent="0.25">
      <c r="A287" s="136"/>
      <c r="B287" s="136"/>
      <c r="C287" s="136"/>
      <c r="D287" s="137"/>
      <c r="E287" s="141" t="s">
        <v>6</v>
      </c>
      <c r="F287" s="136"/>
      <c r="G287" s="142"/>
      <c r="H287" s="142"/>
      <c r="I287" s="142"/>
      <c r="J287" s="142"/>
      <c r="K287" s="142"/>
      <c r="L287" s="142"/>
      <c r="M287" s="142"/>
      <c r="N287" s="142"/>
      <c r="O287" s="142"/>
      <c r="P287" s="142">
        <f t="shared" si="133"/>
        <v>0</v>
      </c>
      <c r="Q287" s="142">
        <f t="shared" si="134"/>
        <v>0</v>
      </c>
      <c r="R287" s="142">
        <f t="shared" si="135"/>
        <v>0</v>
      </c>
      <c r="S287" s="142"/>
      <c r="T287" s="142"/>
      <c r="U287" s="142"/>
      <c r="V287" s="142"/>
      <c r="W287" s="142"/>
      <c r="X287" s="142"/>
    </row>
    <row r="288" spans="1:24" s="132" customFormat="1" ht="12.75" customHeight="1" x14ac:dyDescent="0.25">
      <c r="A288" s="136">
        <v>2610</v>
      </c>
      <c r="B288" s="136">
        <v>6</v>
      </c>
      <c r="C288" s="136">
        <v>1</v>
      </c>
      <c r="D288" s="137">
        <v>0</v>
      </c>
      <c r="E288" s="143" t="s">
        <v>150</v>
      </c>
      <c r="F288" s="145"/>
      <c r="G288" s="142">
        <f t="shared" ref="G288:H288" si="150">G290</f>
        <v>0</v>
      </c>
      <c r="H288" s="142">
        <f t="shared" si="150"/>
        <v>0</v>
      </c>
      <c r="I288" s="142">
        <f>I290</f>
        <v>0</v>
      </c>
      <c r="J288" s="142">
        <f t="shared" ref="J288:K288" si="151">J290</f>
        <v>6000</v>
      </c>
      <c r="K288" s="142">
        <f t="shared" si="151"/>
        <v>6000</v>
      </c>
      <c r="L288" s="142">
        <f>L290</f>
        <v>0</v>
      </c>
      <c r="M288" s="142">
        <f t="shared" ref="M288:N288" si="152">M290</f>
        <v>20000</v>
      </c>
      <c r="N288" s="142">
        <f t="shared" si="152"/>
        <v>0</v>
      </c>
      <c r="O288" s="142">
        <f>O290</f>
        <v>20000</v>
      </c>
      <c r="P288" s="142">
        <f t="shared" si="133"/>
        <v>14000</v>
      </c>
      <c r="Q288" s="142">
        <f t="shared" si="134"/>
        <v>-6000</v>
      </c>
      <c r="R288" s="142">
        <f t="shared" si="135"/>
        <v>20000</v>
      </c>
      <c r="S288" s="142">
        <f t="shared" ref="S288:T288" si="153">S290</f>
        <v>80000</v>
      </c>
      <c r="T288" s="142">
        <f t="shared" si="153"/>
        <v>0</v>
      </c>
      <c r="U288" s="142">
        <f>U290</f>
        <v>80000</v>
      </c>
      <c r="V288" s="142">
        <f t="shared" ref="V288:W288" si="154">V290</f>
        <v>100000</v>
      </c>
      <c r="W288" s="142">
        <f t="shared" si="154"/>
        <v>0</v>
      </c>
      <c r="X288" s="142">
        <f>X290</f>
        <v>100000</v>
      </c>
    </row>
    <row r="289" spans="1:24" s="132" customFormat="1" ht="12.75" customHeight="1" x14ac:dyDescent="0.25">
      <c r="A289" s="136"/>
      <c r="B289" s="136"/>
      <c r="C289" s="136"/>
      <c r="D289" s="137"/>
      <c r="E289" s="141" t="s">
        <v>120</v>
      </c>
      <c r="F289" s="136"/>
      <c r="G289" s="142"/>
      <c r="H289" s="142"/>
      <c r="I289" s="142"/>
      <c r="J289" s="142"/>
      <c r="K289" s="142"/>
      <c r="L289" s="142"/>
      <c r="M289" s="142"/>
      <c r="N289" s="142"/>
      <c r="O289" s="142"/>
      <c r="P289" s="142">
        <f t="shared" si="133"/>
        <v>0</v>
      </c>
      <c r="Q289" s="142">
        <f t="shared" si="134"/>
        <v>0</v>
      </c>
      <c r="R289" s="142">
        <f t="shared" si="135"/>
        <v>0</v>
      </c>
      <c r="S289" s="142"/>
      <c r="T289" s="142"/>
      <c r="U289" s="142"/>
      <c r="V289" s="142"/>
      <c r="W289" s="142"/>
      <c r="X289" s="142"/>
    </row>
    <row r="290" spans="1:24" s="132" customFormat="1" ht="19.5" customHeight="1" x14ac:dyDescent="0.25">
      <c r="A290" s="136">
        <v>2611</v>
      </c>
      <c r="B290" s="136">
        <v>6</v>
      </c>
      <c r="C290" s="136">
        <v>1</v>
      </c>
      <c r="D290" s="137">
        <v>1</v>
      </c>
      <c r="E290" s="141" t="s">
        <v>150</v>
      </c>
      <c r="F290" s="136"/>
      <c r="G290" s="142">
        <f t="shared" ref="G290:H290" si="155">G292+G293+G294</f>
        <v>0</v>
      </c>
      <c r="H290" s="142">
        <f t="shared" si="155"/>
        <v>0</v>
      </c>
      <c r="I290" s="142">
        <f>I292+I293+I294</f>
        <v>0</v>
      </c>
      <c r="J290" s="142">
        <f t="shared" ref="J290:K290" si="156">J292+J293+J294</f>
        <v>6000</v>
      </c>
      <c r="K290" s="142">
        <f t="shared" si="156"/>
        <v>6000</v>
      </c>
      <c r="L290" s="142">
        <f>L292+L293+L294</f>
        <v>0</v>
      </c>
      <c r="M290" s="142">
        <f t="shared" ref="M290:N290" si="157">M292+M293+M294</f>
        <v>20000</v>
      </c>
      <c r="N290" s="142">
        <f t="shared" si="157"/>
        <v>0</v>
      </c>
      <c r="O290" s="142">
        <f>O292+O293+O294</f>
        <v>20000</v>
      </c>
      <c r="P290" s="142">
        <f t="shared" si="133"/>
        <v>14000</v>
      </c>
      <c r="Q290" s="142">
        <f t="shared" si="134"/>
        <v>-6000</v>
      </c>
      <c r="R290" s="142">
        <f t="shared" si="135"/>
        <v>20000</v>
      </c>
      <c r="S290" s="142">
        <f t="shared" ref="S290:T290" si="158">S292+S293+S294</f>
        <v>80000</v>
      </c>
      <c r="T290" s="142">
        <f t="shared" si="158"/>
        <v>0</v>
      </c>
      <c r="U290" s="142">
        <f>U292+U293+U294</f>
        <v>80000</v>
      </c>
      <c r="V290" s="142">
        <f t="shared" ref="V290:W290" si="159">V292+V293+V294</f>
        <v>100000</v>
      </c>
      <c r="W290" s="142">
        <f t="shared" si="159"/>
        <v>0</v>
      </c>
      <c r="X290" s="142">
        <f>X292+X293+X294</f>
        <v>100000</v>
      </c>
    </row>
    <row r="291" spans="1:24" s="132" customFormat="1" ht="20.25" customHeight="1" x14ac:dyDescent="0.25">
      <c r="A291" s="136"/>
      <c r="B291" s="136"/>
      <c r="C291" s="136"/>
      <c r="D291" s="137"/>
      <c r="E291" s="141" t="s">
        <v>6</v>
      </c>
      <c r="F291" s="136"/>
      <c r="G291" s="142"/>
      <c r="H291" s="142"/>
      <c r="I291" s="142"/>
      <c r="J291" s="142"/>
      <c r="K291" s="142"/>
      <c r="L291" s="142"/>
      <c r="M291" s="142"/>
      <c r="N291" s="142"/>
      <c r="O291" s="142"/>
      <c r="P291" s="142">
        <f t="shared" si="133"/>
        <v>0</v>
      </c>
      <c r="Q291" s="142">
        <f t="shared" si="134"/>
        <v>0</v>
      </c>
      <c r="R291" s="142">
        <f t="shared" si="135"/>
        <v>0</v>
      </c>
      <c r="S291" s="142"/>
      <c r="T291" s="142"/>
      <c r="U291" s="142"/>
      <c r="V291" s="142"/>
      <c r="W291" s="142"/>
      <c r="X291" s="142"/>
    </row>
    <row r="292" spans="1:24" s="132" customFormat="1" ht="56.25" customHeight="1" x14ac:dyDescent="0.25">
      <c r="A292" s="136"/>
      <c r="B292" s="136"/>
      <c r="C292" s="136"/>
      <c r="D292" s="137"/>
      <c r="E292" s="146" t="s">
        <v>314</v>
      </c>
      <c r="F292" s="136">
        <v>4521</v>
      </c>
      <c r="G292" s="142">
        <f>H292+I292</f>
        <v>0</v>
      </c>
      <c r="H292" s="142">
        <v>0</v>
      </c>
      <c r="I292" s="142">
        <v>0</v>
      </c>
      <c r="J292" s="142">
        <f>K292+L292</f>
        <v>6000</v>
      </c>
      <c r="K292" s="142">
        <v>6000</v>
      </c>
      <c r="L292" s="142">
        <v>0</v>
      </c>
      <c r="M292" s="142">
        <v>0</v>
      </c>
      <c r="N292" s="142">
        <v>0</v>
      </c>
      <c r="O292" s="142">
        <v>0</v>
      </c>
      <c r="P292" s="142">
        <f t="shared" si="133"/>
        <v>-6000</v>
      </c>
      <c r="Q292" s="142">
        <f t="shared" si="134"/>
        <v>-6000</v>
      </c>
      <c r="R292" s="142">
        <f t="shared" si="135"/>
        <v>0</v>
      </c>
      <c r="S292" s="142">
        <f>T292+U292</f>
        <v>0</v>
      </c>
      <c r="T292" s="142">
        <v>0</v>
      </c>
      <c r="U292" s="142">
        <v>0</v>
      </c>
      <c r="V292" s="142">
        <f>W292+X292</f>
        <v>0</v>
      </c>
      <c r="W292" s="142">
        <v>0</v>
      </c>
      <c r="X292" s="142">
        <v>0</v>
      </c>
    </row>
    <row r="293" spans="1:24" s="132" customFormat="1" ht="28.5" x14ac:dyDescent="0.25">
      <c r="A293" s="136"/>
      <c r="B293" s="136"/>
      <c r="C293" s="136"/>
      <c r="D293" s="137"/>
      <c r="E293" s="141" t="s">
        <v>254</v>
      </c>
      <c r="F293" s="136">
        <v>5113</v>
      </c>
      <c r="G293" s="142">
        <f t="shared" ref="G293:G294" si="160">H293+I293</f>
        <v>0</v>
      </c>
      <c r="H293" s="142">
        <v>0</v>
      </c>
      <c r="I293" s="142">
        <v>0</v>
      </c>
      <c r="J293" s="142">
        <f t="shared" ref="J293:J294" si="161">K293+L293</f>
        <v>0</v>
      </c>
      <c r="K293" s="142">
        <v>0</v>
      </c>
      <c r="L293" s="142">
        <v>0</v>
      </c>
      <c r="M293" s="142">
        <f t="shared" ref="M293:M294" si="162">N293+O293</f>
        <v>20000</v>
      </c>
      <c r="N293" s="142">
        <v>0</v>
      </c>
      <c r="O293" s="142">
        <v>20000</v>
      </c>
      <c r="P293" s="142">
        <f t="shared" si="133"/>
        <v>20000</v>
      </c>
      <c r="Q293" s="142">
        <f t="shared" si="134"/>
        <v>0</v>
      </c>
      <c r="R293" s="142">
        <f t="shared" si="135"/>
        <v>20000</v>
      </c>
      <c r="S293" s="142">
        <f t="shared" ref="S293:S294" si="163">T293+U293</f>
        <v>80000</v>
      </c>
      <c r="T293" s="142">
        <v>0</v>
      </c>
      <c r="U293" s="142">
        <v>80000</v>
      </c>
      <c r="V293" s="142">
        <f t="shared" ref="V293:V294" si="164">W293+X293</f>
        <v>100000</v>
      </c>
      <c r="W293" s="142">
        <v>0</v>
      </c>
      <c r="X293" s="142">
        <v>100000</v>
      </c>
    </row>
    <row r="294" spans="1:24" s="132" customFormat="1" x14ac:dyDescent="0.25">
      <c r="A294" s="136"/>
      <c r="B294" s="136"/>
      <c r="C294" s="136"/>
      <c r="D294" s="137"/>
      <c r="E294" s="141" t="s">
        <v>410</v>
      </c>
      <c r="F294" s="136">
        <v>5129</v>
      </c>
      <c r="G294" s="142">
        <f t="shared" si="160"/>
        <v>0</v>
      </c>
      <c r="H294" s="142">
        <v>0</v>
      </c>
      <c r="I294" s="142">
        <v>0</v>
      </c>
      <c r="J294" s="142">
        <f t="shared" si="161"/>
        <v>0</v>
      </c>
      <c r="K294" s="142">
        <v>0</v>
      </c>
      <c r="L294" s="142">
        <v>0</v>
      </c>
      <c r="M294" s="142">
        <f t="shared" si="162"/>
        <v>0</v>
      </c>
      <c r="N294" s="142">
        <v>0</v>
      </c>
      <c r="O294" s="142">
        <v>0</v>
      </c>
      <c r="P294" s="142">
        <f t="shared" si="133"/>
        <v>0</v>
      </c>
      <c r="Q294" s="142">
        <f t="shared" si="134"/>
        <v>0</v>
      </c>
      <c r="R294" s="142">
        <f t="shared" si="135"/>
        <v>0</v>
      </c>
      <c r="S294" s="142">
        <f t="shared" si="163"/>
        <v>0</v>
      </c>
      <c r="T294" s="142">
        <v>0</v>
      </c>
      <c r="U294" s="142">
        <v>0</v>
      </c>
      <c r="V294" s="142">
        <f t="shared" si="164"/>
        <v>0</v>
      </c>
      <c r="W294" s="142">
        <v>0</v>
      </c>
      <c r="X294" s="142">
        <v>0</v>
      </c>
    </row>
    <row r="295" spans="1:24" s="132" customFormat="1" x14ac:dyDescent="0.25">
      <c r="A295" s="136">
        <v>2640</v>
      </c>
      <c r="B295" s="136">
        <v>6</v>
      </c>
      <c r="C295" s="136">
        <v>4</v>
      </c>
      <c r="D295" s="137">
        <v>0</v>
      </c>
      <c r="E295" s="143" t="s">
        <v>151</v>
      </c>
      <c r="F295" s="145"/>
      <c r="G295" s="142">
        <f t="shared" ref="G295:H295" si="165">G297</f>
        <v>400</v>
      </c>
      <c r="H295" s="142">
        <f t="shared" si="165"/>
        <v>0</v>
      </c>
      <c r="I295" s="142">
        <f>I297</f>
        <v>400</v>
      </c>
      <c r="J295" s="142">
        <f t="shared" ref="J295:K295" si="166">J297</f>
        <v>37073.360000000001</v>
      </c>
      <c r="K295" s="142">
        <f t="shared" si="166"/>
        <v>0</v>
      </c>
      <c r="L295" s="142">
        <f>L297</f>
        <v>37073.360000000001</v>
      </c>
      <c r="M295" s="142">
        <f t="shared" ref="M295:N295" si="167">M297</f>
        <v>11000</v>
      </c>
      <c r="N295" s="142">
        <f t="shared" si="167"/>
        <v>0</v>
      </c>
      <c r="O295" s="142">
        <f>O297</f>
        <v>11000</v>
      </c>
      <c r="P295" s="142">
        <f t="shared" si="133"/>
        <v>-26073.360000000001</v>
      </c>
      <c r="Q295" s="142">
        <f t="shared" si="134"/>
        <v>0</v>
      </c>
      <c r="R295" s="142">
        <f t="shared" si="135"/>
        <v>-26073.360000000001</v>
      </c>
      <c r="S295" s="142">
        <f t="shared" ref="S295:T295" si="168">S297</f>
        <v>15000</v>
      </c>
      <c r="T295" s="142">
        <f t="shared" si="168"/>
        <v>0</v>
      </c>
      <c r="U295" s="142">
        <f>U297</f>
        <v>15000</v>
      </c>
      <c r="V295" s="142">
        <f t="shared" ref="V295:W295" si="169">V297</f>
        <v>15000</v>
      </c>
      <c r="W295" s="142">
        <f t="shared" si="169"/>
        <v>0</v>
      </c>
      <c r="X295" s="142">
        <f>X297</f>
        <v>15000</v>
      </c>
    </row>
    <row r="296" spans="1:24" s="132" customFormat="1" x14ac:dyDescent="0.25">
      <c r="A296" s="136"/>
      <c r="B296" s="136"/>
      <c r="C296" s="136"/>
      <c r="D296" s="137"/>
      <c r="E296" s="141" t="s">
        <v>120</v>
      </c>
      <c r="F296" s="136"/>
      <c r="G296" s="142"/>
      <c r="H296" s="142"/>
      <c r="I296" s="142"/>
      <c r="J296" s="142"/>
      <c r="K296" s="142"/>
      <c r="L296" s="142"/>
      <c r="M296" s="142"/>
      <c r="N296" s="142"/>
      <c r="O296" s="142"/>
      <c r="P296" s="142">
        <f t="shared" si="133"/>
        <v>0</v>
      </c>
      <c r="Q296" s="142">
        <f t="shared" si="134"/>
        <v>0</v>
      </c>
      <c r="R296" s="142">
        <f t="shared" si="135"/>
        <v>0</v>
      </c>
      <c r="S296" s="142"/>
      <c r="T296" s="142"/>
      <c r="U296" s="142"/>
      <c r="V296" s="142"/>
      <c r="W296" s="142"/>
      <c r="X296" s="142"/>
    </row>
    <row r="297" spans="1:24" s="132" customFormat="1" x14ac:dyDescent="0.25">
      <c r="A297" s="136">
        <v>2641</v>
      </c>
      <c r="B297" s="136">
        <v>6</v>
      </c>
      <c r="C297" s="136">
        <v>4</v>
      </c>
      <c r="D297" s="137">
        <v>1</v>
      </c>
      <c r="E297" s="141" t="s">
        <v>151</v>
      </c>
      <c r="F297" s="136"/>
      <c r="G297" s="142">
        <f>G300+G312</f>
        <v>400</v>
      </c>
      <c r="H297" s="142">
        <f t="shared" ref="H297" si="170">H300+H312</f>
        <v>0</v>
      </c>
      <c r="I297" s="142">
        <f>I300+I312</f>
        <v>400</v>
      </c>
      <c r="J297" s="142">
        <f>J300+J312</f>
        <v>37073.360000000001</v>
      </c>
      <c r="K297" s="142">
        <f t="shared" ref="K297" si="171">K300+K312</f>
        <v>0</v>
      </c>
      <c r="L297" s="142">
        <f>L300+L312</f>
        <v>37073.360000000001</v>
      </c>
      <c r="M297" s="142">
        <f>M300+M312</f>
        <v>11000</v>
      </c>
      <c r="N297" s="142">
        <f t="shared" ref="N297" si="172">N300+N312</f>
        <v>0</v>
      </c>
      <c r="O297" s="142">
        <f>O300+O312</f>
        <v>11000</v>
      </c>
      <c r="P297" s="142">
        <f t="shared" si="133"/>
        <v>-26073.360000000001</v>
      </c>
      <c r="Q297" s="142">
        <f t="shared" si="134"/>
        <v>0</v>
      </c>
      <c r="R297" s="142">
        <f t="shared" si="135"/>
        <v>-26073.360000000001</v>
      </c>
      <c r="S297" s="142">
        <f>S300+S312</f>
        <v>15000</v>
      </c>
      <c r="T297" s="142">
        <f t="shared" ref="T297" si="173">T300+T312</f>
        <v>0</v>
      </c>
      <c r="U297" s="142">
        <f>U300+U312</f>
        <v>15000</v>
      </c>
      <c r="V297" s="142">
        <f>V300+V312</f>
        <v>15000</v>
      </c>
      <c r="W297" s="142">
        <f t="shared" ref="W297" si="174">W300+W312</f>
        <v>0</v>
      </c>
      <c r="X297" s="142">
        <f>X300+X312</f>
        <v>15000</v>
      </c>
    </row>
    <row r="298" spans="1:24" s="132" customFormat="1" x14ac:dyDescent="0.25">
      <c r="A298" s="136"/>
      <c r="B298" s="136"/>
      <c r="C298" s="136"/>
      <c r="D298" s="137"/>
      <c r="E298" s="141" t="s">
        <v>6</v>
      </c>
      <c r="F298" s="136"/>
      <c r="G298" s="142"/>
      <c r="H298" s="142"/>
      <c r="I298" s="142"/>
      <c r="J298" s="142"/>
      <c r="K298" s="142"/>
      <c r="L298" s="142"/>
      <c r="M298" s="142"/>
      <c r="N298" s="142"/>
      <c r="O298" s="142"/>
      <c r="P298" s="142">
        <f t="shared" si="133"/>
        <v>0</v>
      </c>
      <c r="Q298" s="142">
        <f t="shared" si="134"/>
        <v>0</v>
      </c>
      <c r="R298" s="142">
        <f t="shared" si="135"/>
        <v>0</v>
      </c>
      <c r="S298" s="142"/>
      <c r="T298" s="142"/>
      <c r="U298" s="142"/>
      <c r="V298" s="142"/>
      <c r="W298" s="142"/>
      <c r="X298" s="142"/>
    </row>
    <row r="299" spans="1:24" s="132" customFormat="1" ht="12.75" hidden="1" customHeight="1" x14ac:dyDescent="0.25">
      <c r="A299" s="136"/>
      <c r="B299" s="136"/>
      <c r="C299" s="136"/>
      <c r="D299" s="137"/>
      <c r="E299" s="143" t="s">
        <v>328</v>
      </c>
      <c r="F299" s="145"/>
      <c r="G299" s="142"/>
      <c r="H299" s="142"/>
      <c r="I299" s="142"/>
      <c r="J299" s="142"/>
      <c r="K299" s="142"/>
      <c r="L299" s="142"/>
      <c r="M299" s="142"/>
      <c r="N299" s="142"/>
      <c r="O299" s="142"/>
      <c r="P299" s="142">
        <f t="shared" si="133"/>
        <v>0</v>
      </c>
      <c r="Q299" s="142">
        <f t="shared" si="134"/>
        <v>0</v>
      </c>
      <c r="R299" s="142">
        <f t="shared" si="135"/>
        <v>0</v>
      </c>
      <c r="S299" s="142"/>
      <c r="T299" s="142"/>
      <c r="U299" s="142"/>
      <c r="V299" s="142"/>
      <c r="W299" s="142"/>
      <c r="X299" s="142"/>
    </row>
    <row r="300" spans="1:24" s="132" customFormat="1" ht="28.5" x14ac:dyDescent="0.25">
      <c r="A300" s="136"/>
      <c r="B300" s="136"/>
      <c r="C300" s="136"/>
      <c r="D300" s="137"/>
      <c r="E300" s="141" t="s">
        <v>254</v>
      </c>
      <c r="F300" s="136">
        <v>5113</v>
      </c>
      <c r="G300" s="142">
        <f>I300+H300</f>
        <v>0</v>
      </c>
      <c r="H300" s="142"/>
      <c r="I300" s="142">
        <v>0</v>
      </c>
      <c r="J300" s="142">
        <f>L300+K300</f>
        <v>37073.360000000001</v>
      </c>
      <c r="K300" s="142"/>
      <c r="L300" s="142">
        <v>37073.360000000001</v>
      </c>
      <c r="M300" s="142">
        <f>O300+N300</f>
        <v>11000</v>
      </c>
      <c r="N300" s="142"/>
      <c r="O300" s="142">
        <v>11000</v>
      </c>
      <c r="P300" s="142">
        <f t="shared" si="133"/>
        <v>-26073.360000000001</v>
      </c>
      <c r="Q300" s="142">
        <f t="shared" si="134"/>
        <v>0</v>
      </c>
      <c r="R300" s="142">
        <f t="shared" si="135"/>
        <v>-26073.360000000001</v>
      </c>
      <c r="S300" s="142">
        <f>U300+T300</f>
        <v>15000</v>
      </c>
      <c r="T300" s="142"/>
      <c r="U300" s="142">
        <v>15000</v>
      </c>
      <c r="V300" s="142">
        <f>X300+W300</f>
        <v>15000</v>
      </c>
      <c r="W300" s="142"/>
      <c r="X300" s="142">
        <v>15000</v>
      </c>
    </row>
    <row r="301" spans="1:24" s="132" customFormat="1" ht="12.75" hidden="1" customHeight="1" x14ac:dyDescent="0.25">
      <c r="A301" s="136"/>
      <c r="B301" s="136"/>
      <c r="C301" s="136"/>
      <c r="D301" s="137"/>
      <c r="E301" s="141" t="s">
        <v>252</v>
      </c>
      <c r="F301" s="136" t="s">
        <v>253</v>
      </c>
      <c r="G301" s="142">
        <f t="shared" ref="G301:G312" si="175">I301+H301</f>
        <v>0</v>
      </c>
      <c r="H301" s="142"/>
      <c r="I301" s="142"/>
      <c r="J301" s="142">
        <f t="shared" ref="J301:J312" si="176">L301+K301</f>
        <v>0</v>
      </c>
      <c r="K301" s="142"/>
      <c r="L301" s="142"/>
      <c r="M301" s="142">
        <f t="shared" ref="M301:M312" si="177">O301+N301</f>
        <v>0</v>
      </c>
      <c r="N301" s="142"/>
      <c r="O301" s="142"/>
      <c r="P301" s="142">
        <f t="shared" si="133"/>
        <v>0</v>
      </c>
      <c r="Q301" s="142">
        <f t="shared" si="134"/>
        <v>0</v>
      </c>
      <c r="R301" s="142">
        <f t="shared" si="135"/>
        <v>0</v>
      </c>
      <c r="S301" s="142">
        <f t="shared" ref="S301:S312" si="178">U301+T301</f>
        <v>0</v>
      </c>
      <c r="T301" s="142"/>
      <c r="U301" s="142"/>
      <c r="V301" s="142">
        <f t="shared" ref="V301:V312" si="179">X301+W301</f>
        <v>0</v>
      </c>
      <c r="W301" s="142"/>
      <c r="X301" s="142"/>
    </row>
    <row r="302" spans="1:24" s="132" customFormat="1" ht="25.5" hidden="1" customHeight="1" x14ac:dyDescent="0.25">
      <c r="A302" s="136"/>
      <c r="B302" s="136"/>
      <c r="C302" s="136"/>
      <c r="D302" s="137"/>
      <c r="E302" s="143" t="s">
        <v>329</v>
      </c>
      <c r="F302" s="145"/>
      <c r="G302" s="142">
        <f t="shared" si="175"/>
        <v>0</v>
      </c>
      <c r="H302" s="142"/>
      <c r="I302" s="142"/>
      <c r="J302" s="142">
        <f t="shared" si="176"/>
        <v>0</v>
      </c>
      <c r="K302" s="142"/>
      <c r="L302" s="142"/>
      <c r="M302" s="142">
        <f t="shared" si="177"/>
        <v>0</v>
      </c>
      <c r="N302" s="142"/>
      <c r="O302" s="142"/>
      <c r="P302" s="142">
        <f t="shared" si="133"/>
        <v>0</v>
      </c>
      <c r="Q302" s="142">
        <f t="shared" si="134"/>
        <v>0</v>
      </c>
      <c r="R302" s="142">
        <f t="shared" si="135"/>
        <v>0</v>
      </c>
      <c r="S302" s="142">
        <f t="shared" si="178"/>
        <v>0</v>
      </c>
      <c r="T302" s="142"/>
      <c r="U302" s="142"/>
      <c r="V302" s="142">
        <f t="shared" si="179"/>
        <v>0</v>
      </c>
      <c r="W302" s="142"/>
      <c r="X302" s="142"/>
    </row>
    <row r="303" spans="1:24" s="132" customFormat="1" ht="25.5" hidden="1" customHeight="1" x14ac:dyDescent="0.25">
      <c r="A303" s="136"/>
      <c r="B303" s="136"/>
      <c r="C303" s="136"/>
      <c r="D303" s="137"/>
      <c r="E303" s="141" t="s">
        <v>231</v>
      </c>
      <c r="F303" s="136" t="s">
        <v>232</v>
      </c>
      <c r="G303" s="142">
        <f t="shared" si="175"/>
        <v>0</v>
      </c>
      <c r="H303" s="142"/>
      <c r="I303" s="142"/>
      <c r="J303" s="142">
        <f t="shared" si="176"/>
        <v>0</v>
      </c>
      <c r="K303" s="142"/>
      <c r="L303" s="142"/>
      <c r="M303" s="142">
        <f t="shared" si="177"/>
        <v>0</v>
      </c>
      <c r="N303" s="142"/>
      <c r="O303" s="142"/>
      <c r="P303" s="142">
        <f t="shared" si="133"/>
        <v>0</v>
      </c>
      <c r="Q303" s="142">
        <f t="shared" si="134"/>
        <v>0</v>
      </c>
      <c r="R303" s="142">
        <f t="shared" si="135"/>
        <v>0</v>
      </c>
      <c r="S303" s="142">
        <f t="shared" si="178"/>
        <v>0</v>
      </c>
      <c r="T303" s="142"/>
      <c r="U303" s="142"/>
      <c r="V303" s="142">
        <f t="shared" si="179"/>
        <v>0</v>
      </c>
      <c r="W303" s="142"/>
      <c r="X303" s="142"/>
    </row>
    <row r="304" spans="1:24" s="132" customFormat="1" ht="51" hidden="1" customHeight="1" x14ac:dyDescent="0.25">
      <c r="A304" s="136"/>
      <c r="B304" s="136"/>
      <c r="C304" s="136"/>
      <c r="D304" s="137"/>
      <c r="E304" s="143" t="s">
        <v>330</v>
      </c>
      <c r="F304" s="145"/>
      <c r="G304" s="142">
        <f t="shared" si="175"/>
        <v>0</v>
      </c>
      <c r="H304" s="142"/>
      <c r="I304" s="142"/>
      <c r="J304" s="142">
        <f t="shared" si="176"/>
        <v>0</v>
      </c>
      <c r="K304" s="142"/>
      <c r="L304" s="142"/>
      <c r="M304" s="142">
        <f t="shared" si="177"/>
        <v>0</v>
      </c>
      <c r="N304" s="142"/>
      <c r="O304" s="142"/>
      <c r="P304" s="142">
        <f t="shared" si="133"/>
        <v>0</v>
      </c>
      <c r="Q304" s="142">
        <f t="shared" si="134"/>
        <v>0</v>
      </c>
      <c r="R304" s="142">
        <f t="shared" si="135"/>
        <v>0</v>
      </c>
      <c r="S304" s="142">
        <f t="shared" si="178"/>
        <v>0</v>
      </c>
      <c r="T304" s="142"/>
      <c r="U304" s="142"/>
      <c r="V304" s="142">
        <f t="shared" si="179"/>
        <v>0</v>
      </c>
      <c r="W304" s="142"/>
      <c r="X304" s="142"/>
    </row>
    <row r="305" spans="1:24" s="132" customFormat="1" ht="12.75" hidden="1" customHeight="1" x14ac:dyDescent="0.25">
      <c r="A305" s="136"/>
      <c r="B305" s="136"/>
      <c r="C305" s="136"/>
      <c r="D305" s="137"/>
      <c r="E305" s="141" t="s">
        <v>248</v>
      </c>
      <c r="F305" s="136" t="s">
        <v>249</v>
      </c>
      <c r="G305" s="142">
        <f t="shared" si="175"/>
        <v>0</v>
      </c>
      <c r="H305" s="142"/>
      <c r="I305" s="142"/>
      <c r="J305" s="142">
        <f t="shared" si="176"/>
        <v>0</v>
      </c>
      <c r="K305" s="142"/>
      <c r="L305" s="142"/>
      <c r="M305" s="142">
        <f t="shared" si="177"/>
        <v>0</v>
      </c>
      <c r="N305" s="142"/>
      <c r="O305" s="142"/>
      <c r="P305" s="142">
        <f t="shared" si="133"/>
        <v>0</v>
      </c>
      <c r="Q305" s="142">
        <f t="shared" si="134"/>
        <v>0</v>
      </c>
      <c r="R305" s="142">
        <f t="shared" si="135"/>
        <v>0</v>
      </c>
      <c r="S305" s="142">
        <f t="shared" si="178"/>
        <v>0</v>
      </c>
      <c r="T305" s="142"/>
      <c r="U305" s="142"/>
      <c r="V305" s="142">
        <f t="shared" si="179"/>
        <v>0</v>
      </c>
      <c r="W305" s="142"/>
      <c r="X305" s="142"/>
    </row>
    <row r="306" spans="1:24" s="132" customFormat="1" ht="38.25" hidden="1" customHeight="1" x14ac:dyDescent="0.25">
      <c r="A306" s="136">
        <v>2650</v>
      </c>
      <c r="B306" s="136">
        <v>6</v>
      </c>
      <c r="C306" s="136">
        <v>5</v>
      </c>
      <c r="D306" s="137">
        <v>0</v>
      </c>
      <c r="E306" s="143" t="s">
        <v>152</v>
      </c>
      <c r="F306" s="145"/>
      <c r="G306" s="142">
        <f t="shared" si="175"/>
        <v>0</v>
      </c>
      <c r="H306" s="142"/>
      <c r="I306" s="142"/>
      <c r="J306" s="142">
        <f t="shared" si="176"/>
        <v>0</v>
      </c>
      <c r="K306" s="142"/>
      <c r="L306" s="142"/>
      <c r="M306" s="142">
        <f t="shared" si="177"/>
        <v>0</v>
      </c>
      <c r="N306" s="142"/>
      <c r="O306" s="142"/>
      <c r="P306" s="142">
        <f t="shared" si="133"/>
        <v>0</v>
      </c>
      <c r="Q306" s="142">
        <f t="shared" si="134"/>
        <v>0</v>
      </c>
      <c r="R306" s="142">
        <f t="shared" si="135"/>
        <v>0</v>
      </c>
      <c r="S306" s="142">
        <f t="shared" si="178"/>
        <v>0</v>
      </c>
      <c r="T306" s="142"/>
      <c r="U306" s="142"/>
      <c r="V306" s="142">
        <f t="shared" si="179"/>
        <v>0</v>
      </c>
      <c r="W306" s="142"/>
      <c r="X306" s="142"/>
    </row>
    <row r="307" spans="1:24" s="132" customFormat="1" ht="12.75" hidden="1" customHeight="1" x14ac:dyDescent="0.25">
      <c r="A307" s="136"/>
      <c r="B307" s="136"/>
      <c r="C307" s="136"/>
      <c r="D307" s="137"/>
      <c r="E307" s="141" t="s">
        <v>120</v>
      </c>
      <c r="F307" s="136"/>
      <c r="G307" s="142">
        <f t="shared" si="175"/>
        <v>0</v>
      </c>
      <c r="H307" s="142"/>
      <c r="I307" s="142"/>
      <c r="J307" s="142">
        <f t="shared" si="176"/>
        <v>0</v>
      </c>
      <c r="K307" s="142"/>
      <c r="L307" s="142"/>
      <c r="M307" s="142">
        <f t="shared" si="177"/>
        <v>0</v>
      </c>
      <c r="N307" s="142"/>
      <c r="O307" s="142"/>
      <c r="P307" s="142">
        <f t="shared" si="133"/>
        <v>0</v>
      </c>
      <c r="Q307" s="142">
        <f t="shared" si="134"/>
        <v>0</v>
      </c>
      <c r="R307" s="142">
        <f t="shared" si="135"/>
        <v>0</v>
      </c>
      <c r="S307" s="142">
        <f t="shared" si="178"/>
        <v>0</v>
      </c>
      <c r="T307" s="142"/>
      <c r="U307" s="142"/>
      <c r="V307" s="142">
        <f t="shared" si="179"/>
        <v>0</v>
      </c>
      <c r="W307" s="142"/>
      <c r="X307" s="142"/>
    </row>
    <row r="308" spans="1:24" s="132" customFormat="1" ht="38.25" hidden="1" customHeight="1" x14ac:dyDescent="0.25">
      <c r="A308" s="136">
        <v>2651</v>
      </c>
      <c r="B308" s="136">
        <v>6</v>
      </c>
      <c r="C308" s="136">
        <v>5</v>
      </c>
      <c r="D308" s="137">
        <v>1</v>
      </c>
      <c r="E308" s="141" t="s">
        <v>152</v>
      </c>
      <c r="F308" s="136"/>
      <c r="G308" s="142">
        <f t="shared" si="175"/>
        <v>0</v>
      </c>
      <c r="H308" s="142"/>
      <c r="I308" s="142"/>
      <c r="J308" s="142">
        <f t="shared" si="176"/>
        <v>0</v>
      </c>
      <c r="K308" s="142"/>
      <c r="L308" s="142"/>
      <c r="M308" s="142">
        <f t="shared" si="177"/>
        <v>0</v>
      </c>
      <c r="N308" s="142"/>
      <c r="O308" s="142"/>
      <c r="P308" s="142">
        <f t="shared" si="133"/>
        <v>0</v>
      </c>
      <c r="Q308" s="142">
        <f t="shared" si="134"/>
        <v>0</v>
      </c>
      <c r="R308" s="142">
        <f t="shared" si="135"/>
        <v>0</v>
      </c>
      <c r="S308" s="142">
        <f t="shared" si="178"/>
        <v>0</v>
      </c>
      <c r="T308" s="142"/>
      <c r="U308" s="142"/>
      <c r="V308" s="142">
        <f t="shared" si="179"/>
        <v>0</v>
      </c>
      <c r="W308" s="142"/>
      <c r="X308" s="142"/>
    </row>
    <row r="309" spans="1:24" s="132" customFormat="1" ht="12.75" hidden="1" customHeight="1" x14ac:dyDescent="0.25">
      <c r="A309" s="136"/>
      <c r="B309" s="136"/>
      <c r="C309" s="136"/>
      <c r="D309" s="137"/>
      <c r="E309" s="141" t="s">
        <v>6</v>
      </c>
      <c r="F309" s="136"/>
      <c r="G309" s="142">
        <f t="shared" si="175"/>
        <v>0</v>
      </c>
      <c r="H309" s="142"/>
      <c r="I309" s="142"/>
      <c r="J309" s="142">
        <f t="shared" si="176"/>
        <v>0</v>
      </c>
      <c r="K309" s="142"/>
      <c r="L309" s="142"/>
      <c r="M309" s="142">
        <f t="shared" si="177"/>
        <v>0</v>
      </c>
      <c r="N309" s="142"/>
      <c r="O309" s="142"/>
      <c r="P309" s="142">
        <f t="shared" si="133"/>
        <v>0</v>
      </c>
      <c r="Q309" s="142">
        <f t="shared" si="134"/>
        <v>0</v>
      </c>
      <c r="R309" s="142">
        <f t="shared" si="135"/>
        <v>0</v>
      </c>
      <c r="S309" s="142">
        <f t="shared" si="178"/>
        <v>0</v>
      </c>
      <c r="T309" s="142"/>
      <c r="U309" s="142"/>
      <c r="V309" s="142">
        <f t="shared" si="179"/>
        <v>0</v>
      </c>
      <c r="W309" s="142"/>
      <c r="X309" s="142"/>
    </row>
    <row r="310" spans="1:24" s="132" customFormat="1" ht="25.5" hidden="1" customHeight="1" x14ac:dyDescent="0.25">
      <c r="A310" s="136"/>
      <c r="B310" s="136"/>
      <c r="C310" s="136"/>
      <c r="D310" s="137"/>
      <c r="E310" s="143" t="s">
        <v>331</v>
      </c>
      <c r="F310" s="145"/>
      <c r="G310" s="142">
        <f t="shared" si="175"/>
        <v>0</v>
      </c>
      <c r="H310" s="142"/>
      <c r="I310" s="142"/>
      <c r="J310" s="142">
        <f t="shared" si="176"/>
        <v>0</v>
      </c>
      <c r="K310" s="142"/>
      <c r="L310" s="142"/>
      <c r="M310" s="142">
        <f t="shared" si="177"/>
        <v>0</v>
      </c>
      <c r="N310" s="142"/>
      <c r="O310" s="142"/>
      <c r="P310" s="142">
        <f t="shared" si="133"/>
        <v>0</v>
      </c>
      <c r="Q310" s="142">
        <f t="shared" si="134"/>
        <v>0</v>
      </c>
      <c r="R310" s="142">
        <f t="shared" si="135"/>
        <v>0</v>
      </c>
      <c r="S310" s="142">
        <f t="shared" si="178"/>
        <v>0</v>
      </c>
      <c r="T310" s="142"/>
      <c r="U310" s="142"/>
      <c r="V310" s="142">
        <f t="shared" si="179"/>
        <v>0</v>
      </c>
      <c r="W310" s="142"/>
      <c r="X310" s="142"/>
    </row>
    <row r="311" spans="1:24" s="132" customFormat="1" ht="12.75" hidden="1" customHeight="1" x14ac:dyDescent="0.25">
      <c r="A311" s="136"/>
      <c r="B311" s="136"/>
      <c r="C311" s="136"/>
      <c r="D311" s="137"/>
      <c r="E311" s="141" t="s">
        <v>281</v>
      </c>
      <c r="F311" s="136" t="s">
        <v>264</v>
      </c>
      <c r="G311" s="142">
        <f t="shared" si="175"/>
        <v>0</v>
      </c>
      <c r="H311" s="142"/>
      <c r="I311" s="142"/>
      <c r="J311" s="142">
        <f t="shared" si="176"/>
        <v>0</v>
      </c>
      <c r="K311" s="142"/>
      <c r="L311" s="142"/>
      <c r="M311" s="142">
        <f t="shared" si="177"/>
        <v>0</v>
      </c>
      <c r="N311" s="142"/>
      <c r="O311" s="142"/>
      <c r="P311" s="142">
        <f t="shared" si="133"/>
        <v>0</v>
      </c>
      <c r="Q311" s="142">
        <f t="shared" si="134"/>
        <v>0</v>
      </c>
      <c r="R311" s="142">
        <f t="shared" si="135"/>
        <v>0</v>
      </c>
      <c r="S311" s="142">
        <f t="shared" si="178"/>
        <v>0</v>
      </c>
      <c r="T311" s="142"/>
      <c r="U311" s="142"/>
      <c r="V311" s="142">
        <f t="shared" si="179"/>
        <v>0</v>
      </c>
      <c r="W311" s="142"/>
      <c r="X311" s="142"/>
    </row>
    <row r="312" spans="1:24" s="132" customFormat="1" ht="12.75" customHeight="1" x14ac:dyDescent="0.25">
      <c r="A312" s="136"/>
      <c r="B312" s="136"/>
      <c r="C312" s="136"/>
      <c r="D312" s="137"/>
      <c r="E312" s="141" t="s">
        <v>405</v>
      </c>
      <c r="F312" s="136">
        <v>5122</v>
      </c>
      <c r="G312" s="142">
        <f t="shared" si="175"/>
        <v>400</v>
      </c>
      <c r="H312" s="142"/>
      <c r="I312" s="142">
        <v>400</v>
      </c>
      <c r="J312" s="142">
        <f t="shared" si="176"/>
        <v>0</v>
      </c>
      <c r="K312" s="142"/>
      <c r="L312" s="142">
        <v>0</v>
      </c>
      <c r="M312" s="142">
        <f t="shared" si="177"/>
        <v>0</v>
      </c>
      <c r="N312" s="142"/>
      <c r="O312" s="142">
        <v>0</v>
      </c>
      <c r="P312" s="142">
        <f t="shared" si="133"/>
        <v>0</v>
      </c>
      <c r="Q312" s="142">
        <f t="shared" si="134"/>
        <v>0</v>
      </c>
      <c r="R312" s="142">
        <f t="shared" si="135"/>
        <v>0</v>
      </c>
      <c r="S312" s="142">
        <f t="shared" si="178"/>
        <v>0</v>
      </c>
      <c r="T312" s="142"/>
      <c r="U312" s="142">
        <v>0</v>
      </c>
      <c r="V312" s="142">
        <f t="shared" si="179"/>
        <v>0</v>
      </c>
      <c r="W312" s="142"/>
      <c r="X312" s="142">
        <v>0</v>
      </c>
    </row>
    <row r="313" spans="1:24" s="132" customFormat="1" ht="42.75" x14ac:dyDescent="0.25">
      <c r="A313" s="136">
        <v>2660</v>
      </c>
      <c r="B313" s="136">
        <v>6</v>
      </c>
      <c r="C313" s="136">
        <v>6</v>
      </c>
      <c r="D313" s="137">
        <v>0</v>
      </c>
      <c r="E313" s="143" t="s">
        <v>153</v>
      </c>
      <c r="F313" s="145"/>
      <c r="G313" s="142">
        <f>H313+I313</f>
        <v>33043.110999999997</v>
      </c>
      <c r="H313" s="142">
        <f>H315</f>
        <v>3976.36</v>
      </c>
      <c r="I313" s="142">
        <f>I315</f>
        <v>29066.751</v>
      </c>
      <c r="J313" s="142">
        <f>K313+L313</f>
        <v>25000</v>
      </c>
      <c r="K313" s="142">
        <f>K315</f>
        <v>6000</v>
      </c>
      <c r="L313" s="142">
        <f>L315</f>
        <v>19000</v>
      </c>
      <c r="M313" s="142">
        <f>N313+O313</f>
        <v>19000</v>
      </c>
      <c r="N313" s="142">
        <f>N315</f>
        <v>6000</v>
      </c>
      <c r="O313" s="142">
        <f>O315</f>
        <v>13000</v>
      </c>
      <c r="P313" s="142">
        <f t="shared" si="133"/>
        <v>-6000</v>
      </c>
      <c r="Q313" s="142">
        <f t="shared" si="134"/>
        <v>0</v>
      </c>
      <c r="R313" s="142">
        <f t="shared" si="135"/>
        <v>-6000</v>
      </c>
      <c r="S313" s="142">
        <f>T313+U313</f>
        <v>31000</v>
      </c>
      <c r="T313" s="142">
        <f>T315</f>
        <v>6000</v>
      </c>
      <c r="U313" s="142">
        <f>U315</f>
        <v>25000</v>
      </c>
      <c r="V313" s="142">
        <f>W313+X313</f>
        <v>33000</v>
      </c>
      <c r="W313" s="142">
        <f>W315</f>
        <v>6000</v>
      </c>
      <c r="X313" s="142">
        <f>X315</f>
        <v>27000</v>
      </c>
    </row>
    <row r="314" spans="1:24" s="132" customFormat="1" x14ac:dyDescent="0.25">
      <c r="A314" s="136"/>
      <c r="B314" s="136"/>
      <c r="C314" s="136"/>
      <c r="D314" s="137"/>
      <c r="E314" s="141" t="s">
        <v>120</v>
      </c>
      <c r="F314" s="136"/>
      <c r="G314" s="142"/>
      <c r="H314" s="142"/>
      <c r="I314" s="142"/>
      <c r="J314" s="142"/>
      <c r="K314" s="142"/>
      <c r="L314" s="142"/>
      <c r="M314" s="142"/>
      <c r="N314" s="142"/>
      <c r="O314" s="142"/>
      <c r="P314" s="142">
        <f t="shared" si="133"/>
        <v>0</v>
      </c>
      <c r="Q314" s="142">
        <f t="shared" si="134"/>
        <v>0</v>
      </c>
      <c r="R314" s="142">
        <f t="shared" si="135"/>
        <v>0</v>
      </c>
      <c r="S314" s="142"/>
      <c r="T314" s="142"/>
      <c r="U314" s="142"/>
      <c r="V314" s="142"/>
      <c r="W314" s="142"/>
      <c r="X314" s="142"/>
    </row>
    <row r="315" spans="1:24" s="132" customFormat="1" ht="42.75" x14ac:dyDescent="0.25">
      <c r="A315" s="136">
        <v>2661</v>
      </c>
      <c r="B315" s="136">
        <v>6</v>
      </c>
      <c r="C315" s="136">
        <v>6</v>
      </c>
      <c r="D315" s="137">
        <v>1</v>
      </c>
      <c r="E315" s="141" t="s">
        <v>153</v>
      </c>
      <c r="F315" s="136"/>
      <c r="G315" s="142">
        <f t="shared" ref="G315:H315" si="180">G318+G321+G319</f>
        <v>33043.111000000004</v>
      </c>
      <c r="H315" s="142">
        <f t="shared" si="180"/>
        <v>3976.36</v>
      </c>
      <c r="I315" s="142">
        <f>I318+I321+I319</f>
        <v>29066.751</v>
      </c>
      <c r="J315" s="142">
        <f>J318+J321+J319+J320</f>
        <v>25000</v>
      </c>
      <c r="K315" s="142">
        <f t="shared" ref="K315:L315" si="181">K318+K321+K319+K320</f>
        <v>6000</v>
      </c>
      <c r="L315" s="142">
        <f t="shared" si="181"/>
        <v>19000</v>
      </c>
      <c r="M315" s="142">
        <f>M318+M321+M319+M320</f>
        <v>19000</v>
      </c>
      <c r="N315" s="142">
        <f t="shared" ref="N315:O315" si="182">N318+N321+N319+N320</f>
        <v>6000</v>
      </c>
      <c r="O315" s="142">
        <f t="shared" si="182"/>
        <v>13000</v>
      </c>
      <c r="P315" s="142">
        <f t="shared" si="133"/>
        <v>-6000</v>
      </c>
      <c r="Q315" s="142">
        <f t="shared" si="134"/>
        <v>0</v>
      </c>
      <c r="R315" s="142">
        <f t="shared" si="135"/>
        <v>-6000</v>
      </c>
      <c r="S315" s="142">
        <f>S318+S321+S319+S320</f>
        <v>31000</v>
      </c>
      <c r="T315" s="142">
        <f t="shared" ref="T315:U315" si="183">T318+T321+T319+T320</f>
        <v>6000</v>
      </c>
      <c r="U315" s="142">
        <f t="shared" si="183"/>
        <v>25000</v>
      </c>
      <c r="V315" s="142">
        <f>V318+V321+V319+V320</f>
        <v>33000</v>
      </c>
      <c r="W315" s="142">
        <f t="shared" ref="W315:X315" si="184">W318+W321+W319+W320</f>
        <v>6000</v>
      </c>
      <c r="X315" s="142">
        <f t="shared" si="184"/>
        <v>27000</v>
      </c>
    </row>
    <row r="316" spans="1:24" s="132" customFormat="1" x14ac:dyDescent="0.25">
      <c r="A316" s="136"/>
      <c r="B316" s="136"/>
      <c r="C316" s="136"/>
      <c r="D316" s="137"/>
      <c r="E316" s="141" t="s">
        <v>6</v>
      </c>
      <c r="F316" s="136"/>
      <c r="G316" s="142"/>
      <c r="H316" s="142"/>
      <c r="I316" s="142"/>
      <c r="J316" s="142"/>
      <c r="K316" s="142"/>
      <c r="L316" s="142"/>
      <c r="M316" s="142"/>
      <c r="N316" s="142"/>
      <c r="O316" s="142"/>
      <c r="P316" s="142">
        <f t="shared" si="133"/>
        <v>0</v>
      </c>
      <c r="Q316" s="142">
        <f t="shared" si="134"/>
        <v>0</v>
      </c>
      <c r="R316" s="142">
        <f t="shared" si="135"/>
        <v>0</v>
      </c>
      <c r="S316" s="142"/>
      <c r="T316" s="142"/>
      <c r="U316" s="142"/>
      <c r="V316" s="142"/>
      <c r="W316" s="142"/>
      <c r="X316" s="142"/>
    </row>
    <row r="317" spans="1:24" s="132" customFormat="1" ht="25.5" hidden="1" customHeight="1" x14ac:dyDescent="0.25">
      <c r="A317" s="136"/>
      <c r="B317" s="136"/>
      <c r="C317" s="136"/>
      <c r="D317" s="137"/>
      <c r="E317" s="143" t="s">
        <v>332</v>
      </c>
      <c r="F317" s="145"/>
      <c r="G317" s="142"/>
      <c r="H317" s="142"/>
      <c r="I317" s="142"/>
      <c r="J317" s="142"/>
      <c r="K317" s="142"/>
      <c r="L317" s="142"/>
      <c r="M317" s="142"/>
      <c r="N317" s="142"/>
      <c r="O317" s="142"/>
      <c r="P317" s="142">
        <f t="shared" si="133"/>
        <v>0</v>
      </c>
      <c r="Q317" s="142">
        <f t="shared" si="134"/>
        <v>0</v>
      </c>
      <c r="R317" s="142">
        <f t="shared" si="135"/>
        <v>0</v>
      </c>
      <c r="S317" s="142"/>
      <c r="T317" s="142"/>
      <c r="U317" s="142"/>
      <c r="V317" s="142"/>
      <c r="W317" s="142"/>
      <c r="X317" s="142"/>
    </row>
    <row r="318" spans="1:24" s="132" customFormat="1" ht="28.5" x14ac:dyDescent="0.25">
      <c r="A318" s="136"/>
      <c r="B318" s="136"/>
      <c r="C318" s="136"/>
      <c r="D318" s="137"/>
      <c r="E318" s="141" t="s">
        <v>392</v>
      </c>
      <c r="F318" s="136">
        <v>4241</v>
      </c>
      <c r="G318" s="142">
        <f>H318+I318</f>
        <v>3976.36</v>
      </c>
      <c r="H318" s="142">
        <v>3976.36</v>
      </c>
      <c r="I318" s="142"/>
      <c r="J318" s="142">
        <f>K318+L318</f>
        <v>6000</v>
      </c>
      <c r="K318" s="142">
        <v>6000</v>
      </c>
      <c r="L318" s="142"/>
      <c r="M318" s="142">
        <f>N318+O318</f>
        <v>6000</v>
      </c>
      <c r="N318" s="142">
        <v>6000</v>
      </c>
      <c r="O318" s="142"/>
      <c r="P318" s="142">
        <f t="shared" si="133"/>
        <v>0</v>
      </c>
      <c r="Q318" s="142">
        <f t="shared" si="134"/>
        <v>0</v>
      </c>
      <c r="R318" s="142">
        <f t="shared" si="135"/>
        <v>0</v>
      </c>
      <c r="S318" s="142">
        <f>T318+U318</f>
        <v>6000</v>
      </c>
      <c r="T318" s="142">
        <v>6000</v>
      </c>
      <c r="U318" s="142"/>
      <c r="V318" s="142">
        <f>W318+X318</f>
        <v>6000</v>
      </c>
      <c r="W318" s="142">
        <v>6000</v>
      </c>
      <c r="X318" s="142"/>
    </row>
    <row r="319" spans="1:24" s="132" customFormat="1" ht="28.5" x14ac:dyDescent="0.25">
      <c r="A319" s="136"/>
      <c r="B319" s="136"/>
      <c r="C319" s="136"/>
      <c r="D319" s="137"/>
      <c r="E319" s="141" t="s">
        <v>254</v>
      </c>
      <c r="F319" s="136">
        <v>5113</v>
      </c>
      <c r="G319" s="142">
        <f t="shared" ref="G319:G321" si="185">H319+I319</f>
        <v>21549.751</v>
      </c>
      <c r="H319" s="142"/>
      <c r="I319" s="142">
        <v>21549.751</v>
      </c>
      <c r="J319" s="142">
        <f t="shared" ref="J319:J321" si="186">K319+L319</f>
        <v>0</v>
      </c>
      <c r="K319" s="142"/>
      <c r="L319" s="142">
        <v>0</v>
      </c>
      <c r="M319" s="142">
        <f t="shared" ref="M319:M321" si="187">N319+O319</f>
        <v>0</v>
      </c>
      <c r="N319" s="142"/>
      <c r="O319" s="142">
        <v>0</v>
      </c>
      <c r="P319" s="142">
        <f t="shared" si="133"/>
        <v>0</v>
      </c>
      <c r="Q319" s="142">
        <f t="shared" si="134"/>
        <v>0</v>
      </c>
      <c r="R319" s="142">
        <f t="shared" si="135"/>
        <v>0</v>
      </c>
      <c r="S319" s="142">
        <f t="shared" ref="S319:S321" si="188">T319+U319</f>
        <v>0</v>
      </c>
      <c r="T319" s="142"/>
      <c r="U319" s="142">
        <v>0</v>
      </c>
      <c r="V319" s="142">
        <f t="shared" ref="V319:V321" si="189">W319+X319</f>
        <v>0</v>
      </c>
      <c r="W319" s="142"/>
      <c r="X319" s="142">
        <v>0</v>
      </c>
    </row>
    <row r="320" spans="1:24" s="132" customFormat="1" ht="28.5" x14ac:dyDescent="0.25">
      <c r="A320" s="136"/>
      <c r="B320" s="136"/>
      <c r="C320" s="136"/>
      <c r="D320" s="137"/>
      <c r="E320" s="141" t="s">
        <v>476</v>
      </c>
      <c r="F320" s="136">
        <v>5133</v>
      </c>
      <c r="G320" s="142">
        <f t="shared" ref="G320" si="190">H320+I320</f>
        <v>0</v>
      </c>
      <c r="H320" s="142"/>
      <c r="I320" s="142">
        <v>0</v>
      </c>
      <c r="J320" s="142">
        <f t="shared" ref="J320" si="191">K320+L320</f>
        <v>6000</v>
      </c>
      <c r="K320" s="142"/>
      <c r="L320" s="142">
        <v>6000</v>
      </c>
      <c r="M320" s="142">
        <f t="shared" si="187"/>
        <v>0</v>
      </c>
      <c r="N320" s="142"/>
      <c r="O320" s="142">
        <v>0</v>
      </c>
      <c r="P320" s="142">
        <f t="shared" si="133"/>
        <v>-6000</v>
      </c>
      <c r="Q320" s="142">
        <f t="shared" si="134"/>
        <v>0</v>
      </c>
      <c r="R320" s="142">
        <f t="shared" si="135"/>
        <v>-6000</v>
      </c>
      <c r="S320" s="142">
        <f t="shared" si="188"/>
        <v>0</v>
      </c>
      <c r="T320" s="142"/>
      <c r="U320" s="142">
        <v>0</v>
      </c>
      <c r="V320" s="142">
        <f t="shared" si="189"/>
        <v>0</v>
      </c>
      <c r="W320" s="142"/>
      <c r="X320" s="142">
        <v>0</v>
      </c>
    </row>
    <row r="321" spans="1:24" s="132" customFormat="1" ht="28.5" x14ac:dyDescent="0.25">
      <c r="A321" s="136"/>
      <c r="B321" s="136"/>
      <c r="C321" s="136"/>
      <c r="D321" s="137"/>
      <c r="E321" s="141" t="s">
        <v>393</v>
      </c>
      <c r="F321" s="136">
        <v>5134</v>
      </c>
      <c r="G321" s="142">
        <f t="shared" si="185"/>
        <v>7517</v>
      </c>
      <c r="H321" s="142"/>
      <c r="I321" s="142">
        <v>7517</v>
      </c>
      <c r="J321" s="142">
        <f t="shared" si="186"/>
        <v>13000</v>
      </c>
      <c r="K321" s="142"/>
      <c r="L321" s="142">
        <v>13000</v>
      </c>
      <c r="M321" s="142">
        <f t="shared" si="187"/>
        <v>13000</v>
      </c>
      <c r="N321" s="142"/>
      <c r="O321" s="142">
        <v>13000</v>
      </c>
      <c r="P321" s="142">
        <f t="shared" si="133"/>
        <v>0</v>
      </c>
      <c r="Q321" s="142">
        <f t="shared" si="134"/>
        <v>0</v>
      </c>
      <c r="R321" s="142">
        <f t="shared" si="135"/>
        <v>0</v>
      </c>
      <c r="S321" s="142">
        <f t="shared" si="188"/>
        <v>25000</v>
      </c>
      <c r="T321" s="142"/>
      <c r="U321" s="142">
        <v>25000</v>
      </c>
      <c r="V321" s="142">
        <f t="shared" si="189"/>
        <v>27000</v>
      </c>
      <c r="W321" s="142"/>
      <c r="X321" s="142">
        <v>27000</v>
      </c>
    </row>
    <row r="322" spans="1:24" s="132" customFormat="1" ht="25.5" hidden="1" customHeight="1" x14ac:dyDescent="0.25">
      <c r="A322" s="136"/>
      <c r="B322" s="136"/>
      <c r="C322" s="136"/>
      <c r="D322" s="137"/>
      <c r="E322" s="143" t="s">
        <v>333</v>
      </c>
      <c r="F322" s="145"/>
      <c r="G322" s="142"/>
      <c r="H322" s="142"/>
      <c r="I322" s="142"/>
      <c r="J322" s="142"/>
      <c r="K322" s="142"/>
      <c r="L322" s="142"/>
      <c r="M322" s="142"/>
      <c r="N322" s="142"/>
      <c r="O322" s="142"/>
      <c r="P322" s="142">
        <f t="shared" si="133"/>
        <v>0</v>
      </c>
      <c r="Q322" s="142">
        <f t="shared" si="134"/>
        <v>0</v>
      </c>
      <c r="R322" s="142">
        <f t="shared" si="135"/>
        <v>0</v>
      </c>
      <c r="S322" s="142"/>
      <c r="T322" s="142"/>
      <c r="U322" s="142"/>
      <c r="V322" s="142"/>
      <c r="W322" s="142"/>
      <c r="X322" s="142"/>
    </row>
    <row r="323" spans="1:24" s="132" customFormat="1" ht="12.75" hidden="1" customHeight="1" x14ac:dyDescent="0.25">
      <c r="A323" s="136"/>
      <c r="B323" s="136"/>
      <c r="C323" s="136"/>
      <c r="D323" s="137"/>
      <c r="E323" s="141" t="s">
        <v>229</v>
      </c>
      <c r="F323" s="136" t="s">
        <v>230</v>
      </c>
      <c r="G323" s="142"/>
      <c r="H323" s="142"/>
      <c r="I323" s="142"/>
      <c r="J323" s="142"/>
      <c r="K323" s="142"/>
      <c r="L323" s="142"/>
      <c r="M323" s="142"/>
      <c r="N323" s="142"/>
      <c r="O323" s="142"/>
      <c r="P323" s="142">
        <f t="shared" si="133"/>
        <v>0</v>
      </c>
      <c r="Q323" s="142">
        <f t="shared" si="134"/>
        <v>0</v>
      </c>
      <c r="R323" s="142">
        <f t="shared" si="135"/>
        <v>0</v>
      </c>
      <c r="S323" s="142"/>
      <c r="T323" s="142"/>
      <c r="U323" s="142"/>
      <c r="V323" s="142"/>
      <c r="W323" s="142"/>
      <c r="X323" s="142"/>
    </row>
    <row r="324" spans="1:24" s="132" customFormat="1" ht="25.5" hidden="1" customHeight="1" x14ac:dyDescent="0.25">
      <c r="A324" s="136"/>
      <c r="B324" s="136"/>
      <c r="C324" s="136"/>
      <c r="D324" s="137"/>
      <c r="E324" s="141" t="s">
        <v>254</v>
      </c>
      <c r="F324" s="136" t="s">
        <v>255</v>
      </c>
      <c r="G324" s="142"/>
      <c r="H324" s="142"/>
      <c r="I324" s="142"/>
      <c r="J324" s="142"/>
      <c r="K324" s="142"/>
      <c r="L324" s="142"/>
      <c r="M324" s="142"/>
      <c r="N324" s="142"/>
      <c r="O324" s="142"/>
      <c r="P324" s="142">
        <f t="shared" si="133"/>
        <v>0</v>
      </c>
      <c r="Q324" s="142">
        <f t="shared" si="134"/>
        <v>0</v>
      </c>
      <c r="R324" s="142">
        <f t="shared" si="135"/>
        <v>0</v>
      </c>
      <c r="S324" s="142"/>
      <c r="T324" s="142"/>
      <c r="U324" s="142"/>
      <c r="V324" s="142"/>
      <c r="W324" s="142"/>
      <c r="X324" s="142"/>
    </row>
    <row r="325" spans="1:24" s="132" customFormat="1" ht="38.25" hidden="1" customHeight="1" x14ac:dyDescent="0.25">
      <c r="A325" s="136"/>
      <c r="B325" s="136"/>
      <c r="C325" s="136"/>
      <c r="D325" s="137"/>
      <c r="E325" s="143" t="s">
        <v>334</v>
      </c>
      <c r="F325" s="145"/>
      <c r="G325" s="142"/>
      <c r="H325" s="142"/>
      <c r="I325" s="142"/>
      <c r="J325" s="142"/>
      <c r="K325" s="142"/>
      <c r="L325" s="142"/>
      <c r="M325" s="142"/>
      <c r="N325" s="142"/>
      <c r="O325" s="142"/>
      <c r="P325" s="142">
        <f t="shared" ref="P325:P380" si="192">M325-J325</f>
        <v>0</v>
      </c>
      <c r="Q325" s="142">
        <f t="shared" ref="Q325:Q380" si="193">N325-K325</f>
        <v>0</v>
      </c>
      <c r="R325" s="142">
        <f t="shared" ref="R325:R380" si="194">O325-L325</f>
        <v>0</v>
      </c>
      <c r="S325" s="142"/>
      <c r="T325" s="142"/>
      <c r="U325" s="142"/>
      <c r="V325" s="142"/>
      <c r="W325" s="142"/>
      <c r="X325" s="142"/>
    </row>
    <row r="326" spans="1:24" s="132" customFormat="1" ht="25.5" hidden="1" customHeight="1" x14ac:dyDescent="0.25">
      <c r="A326" s="136"/>
      <c r="B326" s="136"/>
      <c r="C326" s="136"/>
      <c r="D326" s="137"/>
      <c r="E326" s="141" t="s">
        <v>219</v>
      </c>
      <c r="F326" s="136" t="s">
        <v>220</v>
      </c>
      <c r="G326" s="142"/>
      <c r="H326" s="142"/>
      <c r="I326" s="142"/>
      <c r="J326" s="142"/>
      <c r="K326" s="142"/>
      <c r="L326" s="142"/>
      <c r="M326" s="142"/>
      <c r="N326" s="142"/>
      <c r="O326" s="142"/>
      <c r="P326" s="142">
        <f t="shared" si="192"/>
        <v>0</v>
      </c>
      <c r="Q326" s="142">
        <f t="shared" si="193"/>
        <v>0</v>
      </c>
      <c r="R326" s="142">
        <f t="shared" si="194"/>
        <v>0</v>
      </c>
      <c r="S326" s="142"/>
      <c r="T326" s="142"/>
      <c r="U326" s="142"/>
      <c r="V326" s="142"/>
      <c r="W326" s="142"/>
      <c r="X326" s="142"/>
    </row>
    <row r="327" spans="1:24" s="132" customFormat="1" ht="25.5" hidden="1" customHeight="1" x14ac:dyDescent="0.25">
      <c r="A327" s="136"/>
      <c r="B327" s="136"/>
      <c r="C327" s="136"/>
      <c r="D327" s="137"/>
      <c r="E327" s="141" t="s">
        <v>314</v>
      </c>
      <c r="F327" s="136" t="s">
        <v>233</v>
      </c>
      <c r="G327" s="142"/>
      <c r="H327" s="142"/>
      <c r="I327" s="142"/>
      <c r="J327" s="142"/>
      <c r="K327" s="142"/>
      <c r="L327" s="142"/>
      <c r="M327" s="142"/>
      <c r="N327" s="142"/>
      <c r="O327" s="142"/>
      <c r="P327" s="142">
        <f t="shared" si="192"/>
        <v>0</v>
      </c>
      <c r="Q327" s="142">
        <f t="shared" si="193"/>
        <v>0</v>
      </c>
      <c r="R327" s="142">
        <f t="shared" si="194"/>
        <v>0</v>
      </c>
      <c r="S327" s="142"/>
      <c r="T327" s="142"/>
      <c r="U327" s="142"/>
      <c r="V327" s="142"/>
      <c r="W327" s="142"/>
      <c r="X327" s="142"/>
    </row>
    <row r="328" spans="1:24" s="132" customFormat="1" ht="25.5" hidden="1" customHeight="1" x14ac:dyDescent="0.25">
      <c r="A328" s="136"/>
      <c r="B328" s="136"/>
      <c r="C328" s="136"/>
      <c r="D328" s="137"/>
      <c r="E328" s="141" t="s">
        <v>254</v>
      </c>
      <c r="F328" s="136" t="s">
        <v>255</v>
      </c>
      <c r="G328" s="142"/>
      <c r="H328" s="142"/>
      <c r="I328" s="142"/>
      <c r="J328" s="142"/>
      <c r="K328" s="142"/>
      <c r="L328" s="142"/>
      <c r="M328" s="142"/>
      <c r="N328" s="142"/>
      <c r="O328" s="142"/>
      <c r="P328" s="142">
        <f t="shared" si="192"/>
        <v>0</v>
      </c>
      <c r="Q328" s="142">
        <f t="shared" si="193"/>
        <v>0</v>
      </c>
      <c r="R328" s="142">
        <f t="shared" si="194"/>
        <v>0</v>
      </c>
      <c r="S328" s="142"/>
      <c r="T328" s="142"/>
      <c r="U328" s="142"/>
      <c r="V328" s="142"/>
      <c r="W328" s="142"/>
      <c r="X328" s="142"/>
    </row>
    <row r="329" spans="1:24" s="132" customFormat="1" ht="12.75" hidden="1" customHeight="1" x14ac:dyDescent="0.25">
      <c r="A329" s="136"/>
      <c r="B329" s="136"/>
      <c r="C329" s="136"/>
      <c r="D329" s="137"/>
      <c r="E329" s="141" t="s">
        <v>260</v>
      </c>
      <c r="F329" s="136" t="s">
        <v>261</v>
      </c>
      <c r="G329" s="142"/>
      <c r="H329" s="142"/>
      <c r="I329" s="142"/>
      <c r="J329" s="142"/>
      <c r="K329" s="142"/>
      <c r="L329" s="142"/>
      <c r="M329" s="142"/>
      <c r="N329" s="142"/>
      <c r="O329" s="142"/>
      <c r="P329" s="142">
        <f t="shared" si="192"/>
        <v>0</v>
      </c>
      <c r="Q329" s="142">
        <f t="shared" si="193"/>
        <v>0</v>
      </c>
      <c r="R329" s="142">
        <f t="shared" si="194"/>
        <v>0</v>
      </c>
      <c r="S329" s="142"/>
      <c r="T329" s="142"/>
      <c r="U329" s="142"/>
      <c r="V329" s="142"/>
      <c r="W329" s="142"/>
      <c r="X329" s="142"/>
    </row>
    <row r="330" spans="1:24" s="132" customFormat="1" ht="25.5" hidden="1" customHeight="1" x14ac:dyDescent="0.25">
      <c r="A330" s="136"/>
      <c r="B330" s="136"/>
      <c r="C330" s="136"/>
      <c r="D330" s="137"/>
      <c r="E330" s="143" t="s">
        <v>335</v>
      </c>
      <c r="F330" s="145"/>
      <c r="G330" s="142"/>
      <c r="H330" s="142"/>
      <c r="I330" s="142"/>
      <c r="J330" s="142"/>
      <c r="K330" s="142"/>
      <c r="L330" s="142"/>
      <c r="M330" s="142"/>
      <c r="N330" s="142"/>
      <c r="O330" s="142"/>
      <c r="P330" s="142">
        <f t="shared" si="192"/>
        <v>0</v>
      </c>
      <c r="Q330" s="142">
        <f t="shared" si="193"/>
        <v>0</v>
      </c>
      <c r="R330" s="142">
        <f t="shared" si="194"/>
        <v>0</v>
      </c>
      <c r="S330" s="142"/>
      <c r="T330" s="142"/>
      <c r="U330" s="142"/>
      <c r="V330" s="142"/>
      <c r="W330" s="142"/>
      <c r="X330" s="142"/>
    </row>
    <row r="331" spans="1:24" s="132" customFormat="1" ht="25.5" hidden="1" customHeight="1" x14ac:dyDescent="0.25">
      <c r="A331" s="136"/>
      <c r="B331" s="136"/>
      <c r="C331" s="136"/>
      <c r="D331" s="137"/>
      <c r="E331" s="141" t="s">
        <v>219</v>
      </c>
      <c r="F331" s="136" t="s">
        <v>220</v>
      </c>
      <c r="G331" s="142"/>
      <c r="H331" s="142"/>
      <c r="I331" s="142"/>
      <c r="J331" s="142"/>
      <c r="K331" s="142"/>
      <c r="L331" s="142"/>
      <c r="M331" s="142"/>
      <c r="N331" s="142"/>
      <c r="O331" s="142"/>
      <c r="P331" s="142">
        <f t="shared" si="192"/>
        <v>0</v>
      </c>
      <c r="Q331" s="142">
        <f t="shared" si="193"/>
        <v>0</v>
      </c>
      <c r="R331" s="142">
        <f t="shared" si="194"/>
        <v>0</v>
      </c>
      <c r="S331" s="142"/>
      <c r="T331" s="142"/>
      <c r="U331" s="142"/>
      <c r="V331" s="142"/>
      <c r="W331" s="142"/>
      <c r="X331" s="142"/>
    </row>
    <row r="332" spans="1:24" s="132" customFormat="1" ht="25.5" hidden="1" customHeight="1" x14ac:dyDescent="0.25">
      <c r="A332" s="136"/>
      <c r="B332" s="136"/>
      <c r="C332" s="136"/>
      <c r="D332" s="137"/>
      <c r="E332" s="141" t="s">
        <v>314</v>
      </c>
      <c r="F332" s="136" t="s">
        <v>233</v>
      </c>
      <c r="G332" s="142"/>
      <c r="H332" s="142"/>
      <c r="I332" s="142"/>
      <c r="J332" s="142"/>
      <c r="K332" s="142"/>
      <c r="L332" s="142"/>
      <c r="M332" s="142"/>
      <c r="N332" s="142"/>
      <c r="O332" s="142"/>
      <c r="P332" s="142">
        <f t="shared" si="192"/>
        <v>0</v>
      </c>
      <c r="Q332" s="142">
        <f t="shared" si="193"/>
        <v>0</v>
      </c>
      <c r="R332" s="142">
        <f t="shared" si="194"/>
        <v>0</v>
      </c>
      <c r="S332" s="142"/>
      <c r="T332" s="142"/>
      <c r="U332" s="142"/>
      <c r="V332" s="142"/>
      <c r="W332" s="142"/>
      <c r="X332" s="142"/>
    </row>
    <row r="333" spans="1:24" s="132" customFormat="1" ht="25.5" hidden="1" customHeight="1" x14ac:dyDescent="0.25">
      <c r="A333" s="136"/>
      <c r="B333" s="136"/>
      <c r="C333" s="136"/>
      <c r="D333" s="137"/>
      <c r="E333" s="143" t="s">
        <v>336</v>
      </c>
      <c r="F333" s="145"/>
      <c r="G333" s="142"/>
      <c r="H333" s="142"/>
      <c r="I333" s="142"/>
      <c r="J333" s="142"/>
      <c r="K333" s="142"/>
      <c r="L333" s="142"/>
      <c r="M333" s="142"/>
      <c r="N333" s="142"/>
      <c r="O333" s="142"/>
      <c r="P333" s="142">
        <f t="shared" si="192"/>
        <v>0</v>
      </c>
      <c r="Q333" s="142">
        <f t="shared" si="193"/>
        <v>0</v>
      </c>
      <c r="R333" s="142">
        <f t="shared" si="194"/>
        <v>0</v>
      </c>
      <c r="S333" s="142"/>
      <c r="T333" s="142"/>
      <c r="U333" s="142"/>
      <c r="V333" s="142"/>
      <c r="W333" s="142"/>
      <c r="X333" s="142"/>
    </row>
    <row r="334" spans="1:24" s="132" customFormat="1" ht="12.75" hidden="1" customHeight="1" x14ac:dyDescent="0.25">
      <c r="A334" s="136"/>
      <c r="B334" s="136"/>
      <c r="C334" s="136"/>
      <c r="D334" s="137"/>
      <c r="E334" s="141" t="s">
        <v>248</v>
      </c>
      <c r="F334" s="136" t="s">
        <v>249</v>
      </c>
      <c r="G334" s="142"/>
      <c r="H334" s="142"/>
      <c r="I334" s="142"/>
      <c r="J334" s="142"/>
      <c r="K334" s="142"/>
      <c r="L334" s="142"/>
      <c r="M334" s="142"/>
      <c r="N334" s="142"/>
      <c r="O334" s="142"/>
      <c r="P334" s="142">
        <f t="shared" si="192"/>
        <v>0</v>
      </c>
      <c r="Q334" s="142">
        <f t="shared" si="193"/>
        <v>0</v>
      </c>
      <c r="R334" s="142">
        <f t="shared" si="194"/>
        <v>0</v>
      </c>
      <c r="S334" s="142"/>
      <c r="T334" s="142"/>
      <c r="U334" s="142"/>
      <c r="V334" s="142"/>
      <c r="W334" s="142"/>
      <c r="X334" s="142"/>
    </row>
    <row r="335" spans="1:24" s="132" customFormat="1" ht="12.75" hidden="1" customHeight="1" x14ac:dyDescent="0.25">
      <c r="A335" s="136"/>
      <c r="B335" s="136"/>
      <c r="C335" s="136"/>
      <c r="D335" s="137"/>
      <c r="E335" s="143" t="s">
        <v>337</v>
      </c>
      <c r="F335" s="145"/>
      <c r="G335" s="142"/>
      <c r="H335" s="142"/>
      <c r="I335" s="142"/>
      <c r="J335" s="142"/>
      <c r="K335" s="142"/>
      <c r="L335" s="142"/>
      <c r="M335" s="142"/>
      <c r="N335" s="142"/>
      <c r="O335" s="142"/>
      <c r="P335" s="142">
        <f t="shared" si="192"/>
        <v>0</v>
      </c>
      <c r="Q335" s="142">
        <f t="shared" si="193"/>
        <v>0</v>
      </c>
      <c r="R335" s="142">
        <f t="shared" si="194"/>
        <v>0</v>
      </c>
      <c r="S335" s="142"/>
      <c r="T335" s="142"/>
      <c r="U335" s="142"/>
      <c r="V335" s="142"/>
      <c r="W335" s="142"/>
      <c r="X335" s="142"/>
    </row>
    <row r="336" spans="1:24" s="132" customFormat="1" ht="38.25" hidden="1" customHeight="1" x14ac:dyDescent="0.25">
      <c r="A336" s="136"/>
      <c r="B336" s="136"/>
      <c r="C336" s="136"/>
      <c r="D336" s="137"/>
      <c r="E336" s="141" t="s">
        <v>236</v>
      </c>
      <c r="F336" s="136" t="s">
        <v>237</v>
      </c>
      <c r="G336" s="142"/>
      <c r="H336" s="142"/>
      <c r="I336" s="142"/>
      <c r="J336" s="142"/>
      <c r="K336" s="142"/>
      <c r="L336" s="142"/>
      <c r="M336" s="142"/>
      <c r="N336" s="142"/>
      <c r="O336" s="142"/>
      <c r="P336" s="142">
        <f t="shared" si="192"/>
        <v>0</v>
      </c>
      <c r="Q336" s="142">
        <f t="shared" si="193"/>
        <v>0</v>
      </c>
      <c r="R336" s="142">
        <f t="shared" si="194"/>
        <v>0</v>
      </c>
      <c r="S336" s="142"/>
      <c r="T336" s="142"/>
      <c r="U336" s="142"/>
      <c r="V336" s="142"/>
      <c r="W336" s="142"/>
      <c r="X336" s="142"/>
    </row>
    <row r="337" spans="1:24" s="132" customFormat="1" ht="12.75" hidden="1" customHeight="1" x14ac:dyDescent="0.25">
      <c r="A337" s="136"/>
      <c r="B337" s="136"/>
      <c r="C337" s="136"/>
      <c r="D337" s="137"/>
      <c r="E337" s="143" t="s">
        <v>338</v>
      </c>
      <c r="F337" s="145"/>
      <c r="G337" s="142"/>
      <c r="H337" s="142"/>
      <c r="I337" s="142"/>
      <c r="J337" s="142"/>
      <c r="K337" s="142"/>
      <c r="L337" s="142"/>
      <c r="M337" s="142"/>
      <c r="N337" s="142"/>
      <c r="O337" s="142"/>
      <c r="P337" s="142">
        <f t="shared" si="192"/>
        <v>0</v>
      </c>
      <c r="Q337" s="142">
        <f t="shared" si="193"/>
        <v>0</v>
      </c>
      <c r="R337" s="142">
        <f t="shared" si="194"/>
        <v>0</v>
      </c>
      <c r="S337" s="142"/>
      <c r="T337" s="142"/>
      <c r="U337" s="142"/>
      <c r="V337" s="142"/>
      <c r="W337" s="142"/>
      <c r="X337" s="142"/>
    </row>
    <row r="338" spans="1:24" s="132" customFormat="1" ht="25.5" hidden="1" customHeight="1" x14ac:dyDescent="0.25">
      <c r="A338" s="136"/>
      <c r="B338" s="136"/>
      <c r="C338" s="136"/>
      <c r="D338" s="137"/>
      <c r="E338" s="141" t="s">
        <v>219</v>
      </c>
      <c r="F338" s="136" t="s">
        <v>220</v>
      </c>
      <c r="G338" s="142"/>
      <c r="H338" s="142"/>
      <c r="I338" s="142"/>
      <c r="J338" s="142"/>
      <c r="K338" s="142"/>
      <c r="L338" s="142"/>
      <c r="M338" s="142"/>
      <c r="N338" s="142"/>
      <c r="O338" s="142"/>
      <c r="P338" s="142">
        <f t="shared" si="192"/>
        <v>0</v>
      </c>
      <c r="Q338" s="142">
        <f t="shared" si="193"/>
        <v>0</v>
      </c>
      <c r="R338" s="142">
        <f t="shared" si="194"/>
        <v>0</v>
      </c>
      <c r="S338" s="142"/>
      <c r="T338" s="142"/>
      <c r="U338" s="142"/>
      <c r="V338" s="142"/>
      <c r="W338" s="142"/>
      <c r="X338" s="142"/>
    </row>
    <row r="339" spans="1:24" s="132" customFormat="1" ht="25.5" hidden="1" customHeight="1" x14ac:dyDescent="0.25">
      <c r="A339" s="136"/>
      <c r="B339" s="136"/>
      <c r="C339" s="136"/>
      <c r="D339" s="137"/>
      <c r="E339" s="141" t="s">
        <v>254</v>
      </c>
      <c r="F339" s="136" t="s">
        <v>255</v>
      </c>
      <c r="G339" s="142"/>
      <c r="H339" s="142"/>
      <c r="I339" s="142"/>
      <c r="J339" s="142"/>
      <c r="K339" s="142"/>
      <c r="L339" s="142"/>
      <c r="M339" s="142"/>
      <c r="N339" s="142"/>
      <c r="O339" s="142"/>
      <c r="P339" s="142">
        <f t="shared" si="192"/>
        <v>0</v>
      </c>
      <c r="Q339" s="142">
        <f t="shared" si="193"/>
        <v>0</v>
      </c>
      <c r="R339" s="142">
        <f t="shared" si="194"/>
        <v>0</v>
      </c>
      <c r="S339" s="142"/>
      <c r="T339" s="142"/>
      <c r="U339" s="142"/>
      <c r="V339" s="142"/>
      <c r="W339" s="142"/>
      <c r="X339" s="142"/>
    </row>
    <row r="340" spans="1:24" s="132" customFormat="1" ht="12.75" hidden="1" customHeight="1" x14ac:dyDescent="0.25">
      <c r="A340" s="136">
        <v>2700</v>
      </c>
      <c r="B340" s="136">
        <v>7</v>
      </c>
      <c r="C340" s="136">
        <v>0</v>
      </c>
      <c r="D340" s="137">
        <v>0</v>
      </c>
      <c r="E340" s="143" t="s">
        <v>154</v>
      </c>
      <c r="F340" s="145"/>
      <c r="G340" s="142"/>
      <c r="H340" s="142"/>
      <c r="I340" s="142"/>
      <c r="J340" s="142"/>
      <c r="K340" s="142"/>
      <c r="L340" s="142"/>
      <c r="M340" s="142"/>
      <c r="N340" s="142"/>
      <c r="O340" s="142"/>
      <c r="P340" s="142">
        <f t="shared" si="192"/>
        <v>0</v>
      </c>
      <c r="Q340" s="142">
        <f t="shared" si="193"/>
        <v>0</v>
      </c>
      <c r="R340" s="142">
        <f t="shared" si="194"/>
        <v>0</v>
      </c>
      <c r="S340" s="142"/>
      <c r="T340" s="142"/>
      <c r="U340" s="142"/>
      <c r="V340" s="142"/>
      <c r="W340" s="142"/>
      <c r="X340" s="142"/>
    </row>
    <row r="341" spans="1:24" s="132" customFormat="1" ht="12.75" hidden="1" customHeight="1" x14ac:dyDescent="0.25">
      <c r="A341" s="136"/>
      <c r="B341" s="136"/>
      <c r="C341" s="136"/>
      <c r="D341" s="137"/>
      <c r="E341" s="141" t="s">
        <v>6</v>
      </c>
      <c r="F341" s="136"/>
      <c r="G341" s="142"/>
      <c r="H341" s="142"/>
      <c r="I341" s="142"/>
      <c r="J341" s="142"/>
      <c r="K341" s="142"/>
      <c r="L341" s="142"/>
      <c r="M341" s="142"/>
      <c r="N341" s="142"/>
      <c r="O341" s="142"/>
      <c r="P341" s="142">
        <f t="shared" si="192"/>
        <v>0</v>
      </c>
      <c r="Q341" s="142">
        <f t="shared" si="193"/>
        <v>0</v>
      </c>
      <c r="R341" s="142">
        <f t="shared" si="194"/>
        <v>0</v>
      </c>
      <c r="S341" s="142"/>
      <c r="T341" s="142"/>
      <c r="U341" s="142"/>
      <c r="V341" s="142"/>
      <c r="W341" s="142"/>
      <c r="X341" s="142"/>
    </row>
    <row r="342" spans="1:24" s="132" customFormat="1" ht="25.5" hidden="1" customHeight="1" x14ac:dyDescent="0.25">
      <c r="A342" s="136">
        <v>2710</v>
      </c>
      <c r="B342" s="136">
        <v>7</v>
      </c>
      <c r="C342" s="136">
        <v>1</v>
      </c>
      <c r="D342" s="137">
        <v>0</v>
      </c>
      <c r="E342" s="143" t="s">
        <v>155</v>
      </c>
      <c r="F342" s="145"/>
      <c r="G342" s="142"/>
      <c r="H342" s="142"/>
      <c r="I342" s="142"/>
      <c r="J342" s="142"/>
      <c r="K342" s="142"/>
      <c r="L342" s="142"/>
      <c r="M342" s="142"/>
      <c r="N342" s="142"/>
      <c r="O342" s="142"/>
      <c r="P342" s="142">
        <f t="shared" si="192"/>
        <v>0</v>
      </c>
      <c r="Q342" s="142">
        <f t="shared" si="193"/>
        <v>0</v>
      </c>
      <c r="R342" s="142">
        <f t="shared" si="194"/>
        <v>0</v>
      </c>
      <c r="S342" s="142"/>
      <c r="T342" s="142"/>
      <c r="U342" s="142"/>
      <c r="V342" s="142"/>
      <c r="W342" s="142"/>
      <c r="X342" s="142"/>
    </row>
    <row r="343" spans="1:24" s="132" customFormat="1" ht="12.75" hidden="1" customHeight="1" x14ac:dyDescent="0.25">
      <c r="A343" s="136"/>
      <c r="B343" s="136"/>
      <c r="C343" s="136"/>
      <c r="D343" s="137"/>
      <c r="E343" s="141" t="s">
        <v>120</v>
      </c>
      <c r="F343" s="136"/>
      <c r="G343" s="142"/>
      <c r="H343" s="142"/>
      <c r="I343" s="142"/>
      <c r="J343" s="142"/>
      <c r="K343" s="142"/>
      <c r="L343" s="142"/>
      <c r="M343" s="142"/>
      <c r="N343" s="142"/>
      <c r="O343" s="142"/>
      <c r="P343" s="142">
        <f t="shared" si="192"/>
        <v>0</v>
      </c>
      <c r="Q343" s="142">
        <f t="shared" si="193"/>
        <v>0</v>
      </c>
      <c r="R343" s="142">
        <f t="shared" si="194"/>
        <v>0</v>
      </c>
      <c r="S343" s="142"/>
      <c r="T343" s="142"/>
      <c r="U343" s="142"/>
      <c r="V343" s="142"/>
      <c r="W343" s="142"/>
      <c r="X343" s="142"/>
    </row>
    <row r="344" spans="1:24" s="132" customFormat="1" ht="12.75" hidden="1" customHeight="1" x14ac:dyDescent="0.25">
      <c r="A344" s="136">
        <v>2711</v>
      </c>
      <c r="B344" s="136">
        <v>7</v>
      </c>
      <c r="C344" s="136">
        <v>1</v>
      </c>
      <c r="D344" s="137">
        <v>1</v>
      </c>
      <c r="E344" s="141" t="s">
        <v>156</v>
      </c>
      <c r="F344" s="136"/>
      <c r="G344" s="142"/>
      <c r="H344" s="142"/>
      <c r="I344" s="142"/>
      <c r="J344" s="142"/>
      <c r="K344" s="142"/>
      <c r="L344" s="142"/>
      <c r="M344" s="142"/>
      <c r="N344" s="142"/>
      <c r="O344" s="142"/>
      <c r="P344" s="142">
        <f t="shared" si="192"/>
        <v>0</v>
      </c>
      <c r="Q344" s="142">
        <f t="shared" si="193"/>
        <v>0</v>
      </c>
      <c r="R344" s="142">
        <f t="shared" si="194"/>
        <v>0</v>
      </c>
      <c r="S344" s="142"/>
      <c r="T344" s="142"/>
      <c r="U344" s="142"/>
      <c r="V344" s="142"/>
      <c r="W344" s="142"/>
      <c r="X344" s="142"/>
    </row>
    <row r="345" spans="1:24" s="132" customFormat="1" ht="12.75" hidden="1" customHeight="1" x14ac:dyDescent="0.25">
      <c r="A345" s="136"/>
      <c r="B345" s="136"/>
      <c r="C345" s="136"/>
      <c r="D345" s="137"/>
      <c r="E345" s="141" t="s">
        <v>6</v>
      </c>
      <c r="F345" s="136"/>
      <c r="G345" s="142"/>
      <c r="H345" s="142"/>
      <c r="I345" s="142"/>
      <c r="J345" s="142"/>
      <c r="K345" s="142"/>
      <c r="L345" s="142"/>
      <c r="M345" s="142"/>
      <c r="N345" s="142"/>
      <c r="O345" s="142"/>
      <c r="P345" s="142">
        <f t="shared" si="192"/>
        <v>0</v>
      </c>
      <c r="Q345" s="142">
        <f t="shared" si="193"/>
        <v>0</v>
      </c>
      <c r="R345" s="142">
        <f t="shared" si="194"/>
        <v>0</v>
      </c>
      <c r="S345" s="142"/>
      <c r="T345" s="142"/>
      <c r="U345" s="142"/>
      <c r="V345" s="142"/>
      <c r="W345" s="142"/>
      <c r="X345" s="142"/>
    </row>
    <row r="346" spans="1:24" s="132" customFormat="1" ht="38.25" hidden="1" customHeight="1" x14ac:dyDescent="0.25">
      <c r="A346" s="136"/>
      <c r="B346" s="136"/>
      <c r="C346" s="136"/>
      <c r="D346" s="137"/>
      <c r="E346" s="143" t="s">
        <v>339</v>
      </c>
      <c r="F346" s="145"/>
      <c r="G346" s="142"/>
      <c r="H346" s="142"/>
      <c r="I346" s="142"/>
      <c r="J346" s="142"/>
      <c r="K346" s="142"/>
      <c r="L346" s="142"/>
      <c r="M346" s="142"/>
      <c r="N346" s="142"/>
      <c r="O346" s="142"/>
      <c r="P346" s="142">
        <f t="shared" si="192"/>
        <v>0</v>
      </c>
      <c r="Q346" s="142">
        <f t="shared" si="193"/>
        <v>0</v>
      </c>
      <c r="R346" s="142">
        <f t="shared" si="194"/>
        <v>0</v>
      </c>
      <c r="S346" s="142"/>
      <c r="T346" s="142"/>
      <c r="U346" s="142"/>
      <c r="V346" s="142"/>
      <c r="W346" s="142"/>
      <c r="X346" s="142"/>
    </row>
    <row r="347" spans="1:24" s="132" customFormat="1" ht="12.75" hidden="1" customHeight="1" x14ac:dyDescent="0.25">
      <c r="A347" s="136"/>
      <c r="B347" s="136"/>
      <c r="C347" s="136"/>
      <c r="D347" s="137"/>
      <c r="E347" s="141" t="s">
        <v>260</v>
      </c>
      <c r="F347" s="136" t="s">
        <v>261</v>
      </c>
      <c r="G347" s="142"/>
      <c r="H347" s="142"/>
      <c r="I347" s="142"/>
      <c r="J347" s="142"/>
      <c r="K347" s="142"/>
      <c r="L347" s="142"/>
      <c r="M347" s="142"/>
      <c r="N347" s="142"/>
      <c r="O347" s="142"/>
      <c r="P347" s="142">
        <f t="shared" si="192"/>
        <v>0</v>
      </c>
      <c r="Q347" s="142">
        <f t="shared" si="193"/>
        <v>0</v>
      </c>
      <c r="R347" s="142">
        <f t="shared" si="194"/>
        <v>0</v>
      </c>
      <c r="S347" s="142"/>
      <c r="T347" s="142"/>
      <c r="U347" s="142"/>
      <c r="V347" s="142"/>
      <c r="W347" s="142"/>
      <c r="X347" s="142"/>
    </row>
    <row r="348" spans="1:24" s="132" customFormat="1" ht="12.75" hidden="1" customHeight="1" x14ac:dyDescent="0.25">
      <c r="A348" s="136">
        <v>2760</v>
      </c>
      <c r="B348" s="136">
        <v>7</v>
      </c>
      <c r="C348" s="136">
        <v>6</v>
      </c>
      <c r="D348" s="137">
        <v>0</v>
      </c>
      <c r="E348" s="143" t="s">
        <v>157</v>
      </c>
      <c r="F348" s="145"/>
      <c r="G348" s="142"/>
      <c r="H348" s="142"/>
      <c r="I348" s="142"/>
      <c r="J348" s="142"/>
      <c r="K348" s="142"/>
      <c r="L348" s="142"/>
      <c r="M348" s="142"/>
      <c r="N348" s="142"/>
      <c r="O348" s="142"/>
      <c r="P348" s="142">
        <f t="shared" si="192"/>
        <v>0</v>
      </c>
      <c r="Q348" s="142">
        <f t="shared" si="193"/>
        <v>0</v>
      </c>
      <c r="R348" s="142">
        <f t="shared" si="194"/>
        <v>0</v>
      </c>
      <c r="S348" s="142"/>
      <c r="T348" s="142"/>
      <c r="U348" s="142"/>
      <c r="V348" s="142"/>
      <c r="W348" s="142"/>
      <c r="X348" s="142"/>
    </row>
    <row r="349" spans="1:24" s="132" customFormat="1" ht="12.75" hidden="1" customHeight="1" x14ac:dyDescent="0.25">
      <c r="A349" s="136"/>
      <c r="B349" s="136"/>
      <c r="C349" s="136"/>
      <c r="D349" s="137"/>
      <c r="E349" s="141" t="s">
        <v>120</v>
      </c>
      <c r="F349" s="136"/>
      <c r="G349" s="142"/>
      <c r="H349" s="142"/>
      <c r="I349" s="142"/>
      <c r="J349" s="142"/>
      <c r="K349" s="142"/>
      <c r="L349" s="142"/>
      <c r="M349" s="142"/>
      <c r="N349" s="142"/>
      <c r="O349" s="142"/>
      <c r="P349" s="142">
        <f t="shared" si="192"/>
        <v>0</v>
      </c>
      <c r="Q349" s="142">
        <f t="shared" si="193"/>
        <v>0</v>
      </c>
      <c r="R349" s="142">
        <f t="shared" si="194"/>
        <v>0</v>
      </c>
      <c r="S349" s="142"/>
      <c r="T349" s="142"/>
      <c r="U349" s="142"/>
      <c r="V349" s="142"/>
      <c r="W349" s="142"/>
      <c r="X349" s="142"/>
    </row>
    <row r="350" spans="1:24" s="132" customFormat="1" ht="25.5" hidden="1" customHeight="1" x14ac:dyDescent="0.25">
      <c r="A350" s="136">
        <v>2761</v>
      </c>
      <c r="B350" s="136">
        <v>7</v>
      </c>
      <c r="C350" s="136">
        <v>6</v>
      </c>
      <c r="D350" s="137">
        <v>1</v>
      </c>
      <c r="E350" s="141" t="s">
        <v>158</v>
      </c>
      <c r="F350" s="136"/>
      <c r="G350" s="142"/>
      <c r="H350" s="142"/>
      <c r="I350" s="142"/>
      <c r="J350" s="142"/>
      <c r="K350" s="142"/>
      <c r="L350" s="142"/>
      <c r="M350" s="142"/>
      <c r="N350" s="142"/>
      <c r="O350" s="142"/>
      <c r="P350" s="142">
        <f t="shared" si="192"/>
        <v>0</v>
      </c>
      <c r="Q350" s="142">
        <f t="shared" si="193"/>
        <v>0</v>
      </c>
      <c r="R350" s="142">
        <f t="shared" si="194"/>
        <v>0</v>
      </c>
      <c r="S350" s="142"/>
      <c r="T350" s="142"/>
      <c r="U350" s="142"/>
      <c r="V350" s="142"/>
      <c r="W350" s="142"/>
      <c r="X350" s="142"/>
    </row>
    <row r="351" spans="1:24" s="132" customFormat="1" ht="12.75" hidden="1" customHeight="1" x14ac:dyDescent="0.25">
      <c r="A351" s="136"/>
      <c r="B351" s="136"/>
      <c r="C351" s="136"/>
      <c r="D351" s="137"/>
      <c r="E351" s="141" t="s">
        <v>6</v>
      </c>
      <c r="F351" s="136"/>
      <c r="G351" s="142"/>
      <c r="H351" s="142"/>
      <c r="I351" s="142"/>
      <c r="J351" s="142"/>
      <c r="K351" s="142"/>
      <c r="L351" s="142"/>
      <c r="M351" s="142"/>
      <c r="N351" s="142"/>
      <c r="O351" s="142"/>
      <c r="P351" s="142">
        <f t="shared" si="192"/>
        <v>0</v>
      </c>
      <c r="Q351" s="142">
        <f t="shared" si="193"/>
        <v>0</v>
      </c>
      <c r="R351" s="142">
        <f t="shared" si="194"/>
        <v>0</v>
      </c>
      <c r="S351" s="142"/>
      <c r="T351" s="142"/>
      <c r="U351" s="142"/>
      <c r="V351" s="142"/>
      <c r="W351" s="142"/>
      <c r="X351" s="142"/>
    </row>
    <row r="352" spans="1:24" s="132" customFormat="1" ht="12.75" hidden="1" customHeight="1" x14ac:dyDescent="0.25">
      <c r="A352" s="136"/>
      <c r="B352" s="136"/>
      <c r="C352" s="136"/>
      <c r="D352" s="137"/>
      <c r="E352" s="143" t="s">
        <v>340</v>
      </c>
      <c r="F352" s="145"/>
      <c r="G352" s="142"/>
      <c r="H352" s="142"/>
      <c r="I352" s="142"/>
      <c r="J352" s="142"/>
      <c r="K352" s="142"/>
      <c r="L352" s="142"/>
      <c r="M352" s="142"/>
      <c r="N352" s="142"/>
      <c r="O352" s="142"/>
      <c r="P352" s="142">
        <f t="shared" si="192"/>
        <v>0</v>
      </c>
      <c r="Q352" s="142">
        <f t="shared" si="193"/>
        <v>0</v>
      </c>
      <c r="R352" s="142">
        <f t="shared" si="194"/>
        <v>0</v>
      </c>
      <c r="S352" s="142"/>
      <c r="T352" s="142"/>
      <c r="U352" s="142"/>
      <c r="V352" s="142"/>
      <c r="W352" s="142"/>
      <c r="X352" s="142"/>
    </row>
    <row r="353" spans="1:24" s="132" customFormat="1" ht="25.5" hidden="1" customHeight="1" x14ac:dyDescent="0.25">
      <c r="A353" s="136"/>
      <c r="B353" s="136"/>
      <c r="C353" s="136"/>
      <c r="D353" s="137"/>
      <c r="E353" s="141" t="s">
        <v>254</v>
      </c>
      <c r="F353" s="136" t="s">
        <v>255</v>
      </c>
      <c r="G353" s="142"/>
      <c r="H353" s="142"/>
      <c r="I353" s="142"/>
      <c r="J353" s="142"/>
      <c r="K353" s="142"/>
      <c r="L353" s="142"/>
      <c r="M353" s="142"/>
      <c r="N353" s="142"/>
      <c r="O353" s="142"/>
      <c r="P353" s="142">
        <f t="shared" si="192"/>
        <v>0</v>
      </c>
      <c r="Q353" s="142">
        <f t="shared" si="193"/>
        <v>0</v>
      </c>
      <c r="R353" s="142">
        <f t="shared" si="194"/>
        <v>0</v>
      </c>
      <c r="S353" s="142"/>
      <c r="T353" s="142"/>
      <c r="U353" s="142"/>
      <c r="V353" s="142"/>
      <c r="W353" s="142"/>
      <c r="X353" s="142"/>
    </row>
    <row r="354" spans="1:24" s="132" customFormat="1" ht="25.5" hidden="1" customHeight="1" x14ac:dyDescent="0.25">
      <c r="A354" s="136"/>
      <c r="B354" s="136"/>
      <c r="C354" s="136"/>
      <c r="D354" s="137"/>
      <c r="E354" s="143" t="s">
        <v>341</v>
      </c>
      <c r="F354" s="145"/>
      <c r="G354" s="142"/>
      <c r="H354" s="142"/>
      <c r="I354" s="142"/>
      <c r="J354" s="142"/>
      <c r="K354" s="142"/>
      <c r="L354" s="142"/>
      <c r="M354" s="142"/>
      <c r="N354" s="142"/>
      <c r="O354" s="142"/>
      <c r="P354" s="142">
        <f t="shared" si="192"/>
        <v>0</v>
      </c>
      <c r="Q354" s="142">
        <f t="shared" si="193"/>
        <v>0</v>
      </c>
      <c r="R354" s="142">
        <f t="shared" si="194"/>
        <v>0</v>
      </c>
      <c r="S354" s="142"/>
      <c r="T354" s="142"/>
      <c r="U354" s="142"/>
      <c r="V354" s="142"/>
      <c r="W354" s="142"/>
      <c r="X354" s="142"/>
    </row>
    <row r="355" spans="1:24" s="132" customFormat="1" x14ac:dyDescent="0.25">
      <c r="A355" s="136">
        <v>2800</v>
      </c>
      <c r="B355" s="136">
        <v>8</v>
      </c>
      <c r="C355" s="136">
        <v>0</v>
      </c>
      <c r="D355" s="137">
        <v>0</v>
      </c>
      <c r="E355" s="143" t="s">
        <v>159</v>
      </c>
      <c r="F355" s="145"/>
      <c r="G355" s="142">
        <f>G357+G375+G417+G427</f>
        <v>78806.09599999999</v>
      </c>
      <c r="H355" s="142">
        <f t="shared" ref="H355:I355" si="195">H357+H375+H417+H427</f>
        <v>31999.4</v>
      </c>
      <c r="I355" s="142">
        <f t="shared" si="195"/>
        <v>46806.695999999996</v>
      </c>
      <c r="J355" s="142">
        <f>J357+J375+J417+J427</f>
        <v>57464.5</v>
      </c>
      <c r="K355" s="142">
        <f t="shared" ref="K355:L355" si="196">K357+K375+K417+K427</f>
        <v>37070</v>
      </c>
      <c r="L355" s="142">
        <f t="shared" si="196"/>
        <v>20394.5</v>
      </c>
      <c r="M355" s="142">
        <f>M357+M375+M417+M427</f>
        <v>104270</v>
      </c>
      <c r="N355" s="142">
        <f t="shared" ref="N355:O355" si="197">N357+N375+N417+N427</f>
        <v>39270</v>
      </c>
      <c r="O355" s="142">
        <f t="shared" si="197"/>
        <v>65000</v>
      </c>
      <c r="P355" s="142">
        <f t="shared" si="192"/>
        <v>46805.5</v>
      </c>
      <c r="Q355" s="142">
        <f t="shared" si="193"/>
        <v>2200</v>
      </c>
      <c r="R355" s="142">
        <f t="shared" si="194"/>
        <v>44605.5</v>
      </c>
      <c r="S355" s="142">
        <f>S357+S375+S417+S427</f>
        <v>154270</v>
      </c>
      <c r="T355" s="142">
        <f t="shared" ref="T355:U355" si="198">T357+T375+T417+T427</f>
        <v>39270</v>
      </c>
      <c r="U355" s="142">
        <f t="shared" si="198"/>
        <v>115000</v>
      </c>
      <c r="V355" s="142">
        <f>V357+V375+V417+V427</f>
        <v>154270</v>
      </c>
      <c r="W355" s="142">
        <f t="shared" ref="W355:X355" si="199">W357+W375+W417+W427</f>
        <v>39270</v>
      </c>
      <c r="X355" s="142">
        <f t="shared" si="199"/>
        <v>115000</v>
      </c>
    </row>
    <row r="356" spans="1:24" s="132" customFormat="1" x14ac:dyDescent="0.25">
      <c r="A356" s="136"/>
      <c r="B356" s="136"/>
      <c r="C356" s="136"/>
      <c r="D356" s="137"/>
      <c r="E356" s="141" t="s">
        <v>6</v>
      </c>
      <c r="F356" s="136"/>
      <c r="G356" s="142"/>
      <c r="H356" s="142"/>
      <c r="I356" s="142"/>
      <c r="J356" s="142"/>
      <c r="K356" s="142"/>
      <c r="L356" s="142"/>
      <c r="M356" s="142"/>
      <c r="N356" s="142"/>
      <c r="O356" s="142"/>
      <c r="P356" s="142">
        <f t="shared" si="192"/>
        <v>0</v>
      </c>
      <c r="Q356" s="142">
        <f t="shared" si="193"/>
        <v>0</v>
      </c>
      <c r="R356" s="142">
        <f t="shared" si="194"/>
        <v>0</v>
      </c>
      <c r="S356" s="142"/>
      <c r="T356" s="142"/>
      <c r="U356" s="142"/>
      <c r="V356" s="142"/>
      <c r="W356" s="142"/>
      <c r="X356" s="142"/>
    </row>
    <row r="357" spans="1:24" s="132" customFormat="1" ht="27" customHeight="1" x14ac:dyDescent="0.25">
      <c r="A357" s="136">
        <v>2810</v>
      </c>
      <c r="B357" s="136">
        <v>8</v>
      </c>
      <c r="C357" s="136">
        <v>1</v>
      </c>
      <c r="D357" s="137">
        <v>0</v>
      </c>
      <c r="E357" s="143" t="s">
        <v>160</v>
      </c>
      <c r="F357" s="145"/>
      <c r="G357" s="142">
        <f>H357+I357</f>
        <v>36131.154999999999</v>
      </c>
      <c r="H357" s="142">
        <f t="shared" ref="H357:I357" si="200">H359</f>
        <v>600</v>
      </c>
      <c r="I357" s="142">
        <f t="shared" si="200"/>
        <v>35531.154999999999</v>
      </c>
      <c r="J357" s="142">
        <f>K357+L357</f>
        <v>3494.5</v>
      </c>
      <c r="K357" s="142">
        <f t="shared" ref="K357:L357" si="201">K359</f>
        <v>0</v>
      </c>
      <c r="L357" s="142">
        <f t="shared" si="201"/>
        <v>3494.5</v>
      </c>
      <c r="M357" s="142">
        <f>N357+O357</f>
        <v>15000</v>
      </c>
      <c r="N357" s="142">
        <f t="shared" ref="N357:O357" si="202">N359</f>
        <v>0</v>
      </c>
      <c r="O357" s="142">
        <f t="shared" si="202"/>
        <v>15000</v>
      </c>
      <c r="P357" s="142">
        <f t="shared" si="192"/>
        <v>11505.5</v>
      </c>
      <c r="Q357" s="142">
        <f t="shared" si="193"/>
        <v>0</v>
      </c>
      <c r="R357" s="142">
        <f t="shared" si="194"/>
        <v>11505.5</v>
      </c>
      <c r="S357" s="142">
        <f>T357+U357</f>
        <v>15000</v>
      </c>
      <c r="T357" s="142">
        <f t="shared" ref="T357:U357" si="203">T359</f>
        <v>0</v>
      </c>
      <c r="U357" s="142">
        <f t="shared" si="203"/>
        <v>15000</v>
      </c>
      <c r="V357" s="142">
        <f>W357+X357</f>
        <v>15000</v>
      </c>
      <c r="W357" s="142">
        <f t="shared" ref="W357:X357" si="204">W359</f>
        <v>0</v>
      </c>
      <c r="X357" s="142">
        <f t="shared" si="204"/>
        <v>15000</v>
      </c>
    </row>
    <row r="358" spans="1:24" s="132" customFormat="1" ht="12.75" customHeight="1" x14ac:dyDescent="0.25">
      <c r="A358" s="136"/>
      <c r="B358" s="136"/>
      <c r="C358" s="136"/>
      <c r="D358" s="137"/>
      <c r="E358" s="141" t="s">
        <v>120</v>
      </c>
      <c r="F358" s="136"/>
      <c r="G358" s="142"/>
      <c r="H358" s="142"/>
      <c r="I358" s="142"/>
      <c r="J358" s="142"/>
      <c r="K358" s="142"/>
      <c r="L358" s="142"/>
      <c r="M358" s="142"/>
      <c r="N358" s="142"/>
      <c r="O358" s="142"/>
      <c r="P358" s="142">
        <f t="shared" si="192"/>
        <v>0</v>
      </c>
      <c r="Q358" s="142">
        <f t="shared" si="193"/>
        <v>0</v>
      </c>
      <c r="R358" s="142">
        <f t="shared" si="194"/>
        <v>0</v>
      </c>
      <c r="S358" s="142"/>
      <c r="T358" s="142"/>
      <c r="U358" s="142"/>
      <c r="V358" s="142"/>
      <c r="W358" s="142"/>
      <c r="X358" s="142"/>
    </row>
    <row r="359" spans="1:24" s="132" customFormat="1" ht="27" customHeight="1" x14ac:dyDescent="0.25">
      <c r="A359" s="136">
        <v>2811</v>
      </c>
      <c r="B359" s="136">
        <v>8</v>
      </c>
      <c r="C359" s="136">
        <v>1</v>
      </c>
      <c r="D359" s="137">
        <v>1</v>
      </c>
      <c r="E359" s="141" t="s">
        <v>160</v>
      </c>
      <c r="F359" s="136"/>
      <c r="G359" s="142">
        <f t="shared" ref="G359:H359" si="205">G367+G368+G369</f>
        <v>36131.154999999999</v>
      </c>
      <c r="H359" s="142">
        <f t="shared" si="205"/>
        <v>600</v>
      </c>
      <c r="I359" s="142">
        <f>I367+I368+I369</f>
        <v>35531.154999999999</v>
      </c>
      <c r="J359" s="142">
        <f t="shared" ref="J359:K359" si="206">J367+J368+J369</f>
        <v>3494.5</v>
      </c>
      <c r="K359" s="142">
        <f t="shared" si="206"/>
        <v>0</v>
      </c>
      <c r="L359" s="142">
        <f>L367+L368+L369</f>
        <v>3494.5</v>
      </c>
      <c r="M359" s="142">
        <f t="shared" ref="M359:N359" si="207">M367+M368+M369</f>
        <v>15000</v>
      </c>
      <c r="N359" s="142">
        <f t="shared" si="207"/>
        <v>0</v>
      </c>
      <c r="O359" s="142">
        <f>O367+O368+O369</f>
        <v>15000</v>
      </c>
      <c r="P359" s="142">
        <f t="shared" si="192"/>
        <v>11505.5</v>
      </c>
      <c r="Q359" s="142">
        <f t="shared" si="193"/>
        <v>0</v>
      </c>
      <c r="R359" s="142">
        <f t="shared" si="194"/>
        <v>11505.5</v>
      </c>
      <c r="S359" s="142">
        <f t="shared" ref="S359:T359" si="208">S367+S368+S369</f>
        <v>15000</v>
      </c>
      <c r="T359" s="142">
        <f t="shared" si="208"/>
        <v>0</v>
      </c>
      <c r="U359" s="142">
        <f>U367+U368+U369</f>
        <v>15000</v>
      </c>
      <c r="V359" s="142">
        <f t="shared" ref="V359:W359" si="209">V367+V368+V369</f>
        <v>15000</v>
      </c>
      <c r="W359" s="142">
        <f t="shared" si="209"/>
        <v>0</v>
      </c>
      <c r="X359" s="142">
        <f>X367+X368+X369</f>
        <v>15000</v>
      </c>
    </row>
    <row r="360" spans="1:24" s="132" customFormat="1" ht="12.75" hidden="1" customHeight="1" x14ac:dyDescent="0.25">
      <c r="A360" s="136"/>
      <c r="B360" s="136"/>
      <c r="C360" s="136"/>
      <c r="D360" s="137"/>
      <c r="E360" s="141" t="s">
        <v>6</v>
      </c>
      <c r="F360" s="136"/>
      <c r="G360" s="142"/>
      <c r="H360" s="142"/>
      <c r="I360" s="142"/>
      <c r="J360" s="142"/>
      <c r="K360" s="142"/>
      <c r="L360" s="142"/>
      <c r="M360" s="142"/>
      <c r="N360" s="142"/>
      <c r="O360" s="142"/>
      <c r="P360" s="142">
        <f t="shared" si="192"/>
        <v>0</v>
      </c>
      <c r="Q360" s="142">
        <f t="shared" si="193"/>
        <v>0</v>
      </c>
      <c r="R360" s="142">
        <f t="shared" si="194"/>
        <v>0</v>
      </c>
      <c r="S360" s="142"/>
      <c r="T360" s="142"/>
      <c r="U360" s="142"/>
      <c r="V360" s="142"/>
      <c r="W360" s="142"/>
      <c r="X360" s="142"/>
    </row>
    <row r="361" spans="1:24" s="132" customFormat="1" ht="12.75" hidden="1" customHeight="1" x14ac:dyDescent="0.25">
      <c r="A361" s="136"/>
      <c r="B361" s="136"/>
      <c r="C361" s="136"/>
      <c r="D361" s="137"/>
      <c r="E361" s="143" t="s">
        <v>342</v>
      </c>
      <c r="F361" s="145"/>
      <c r="G361" s="142"/>
      <c r="H361" s="142"/>
      <c r="I361" s="142"/>
      <c r="J361" s="142"/>
      <c r="K361" s="142"/>
      <c r="L361" s="142"/>
      <c r="M361" s="142"/>
      <c r="N361" s="142"/>
      <c r="O361" s="142"/>
      <c r="P361" s="142">
        <f t="shared" si="192"/>
        <v>0</v>
      </c>
      <c r="Q361" s="142">
        <f t="shared" si="193"/>
        <v>0</v>
      </c>
      <c r="R361" s="142">
        <f t="shared" si="194"/>
        <v>0</v>
      </c>
      <c r="S361" s="142"/>
      <c r="T361" s="142"/>
      <c r="U361" s="142"/>
      <c r="V361" s="142"/>
      <c r="W361" s="142"/>
      <c r="X361" s="142"/>
    </row>
    <row r="362" spans="1:24" s="132" customFormat="1" ht="12.75" hidden="1" customHeight="1" x14ac:dyDescent="0.25">
      <c r="A362" s="136"/>
      <c r="B362" s="136"/>
      <c r="C362" s="136"/>
      <c r="D362" s="137"/>
      <c r="E362" s="141" t="s">
        <v>215</v>
      </c>
      <c r="F362" s="136" t="s">
        <v>216</v>
      </c>
      <c r="G362" s="142"/>
      <c r="H362" s="142"/>
      <c r="I362" s="142"/>
      <c r="J362" s="142"/>
      <c r="K362" s="142"/>
      <c r="L362" s="142"/>
      <c r="M362" s="142"/>
      <c r="N362" s="142"/>
      <c r="O362" s="142"/>
      <c r="P362" s="142">
        <f t="shared" si="192"/>
        <v>0</v>
      </c>
      <c r="Q362" s="142">
        <f t="shared" si="193"/>
        <v>0</v>
      </c>
      <c r="R362" s="142">
        <f t="shared" si="194"/>
        <v>0</v>
      </c>
      <c r="S362" s="142"/>
      <c r="T362" s="142"/>
      <c r="U362" s="142"/>
      <c r="V362" s="142"/>
      <c r="W362" s="142"/>
      <c r="X362" s="142"/>
    </row>
    <row r="363" spans="1:24" s="132" customFormat="1" ht="25.5" hidden="1" customHeight="1" x14ac:dyDescent="0.25">
      <c r="A363" s="136"/>
      <c r="B363" s="136"/>
      <c r="C363" s="136"/>
      <c r="D363" s="137"/>
      <c r="E363" s="143" t="s">
        <v>343</v>
      </c>
      <c r="F363" s="145"/>
      <c r="G363" s="142"/>
      <c r="H363" s="142"/>
      <c r="I363" s="142"/>
      <c r="J363" s="142"/>
      <c r="K363" s="142"/>
      <c r="L363" s="142"/>
      <c r="M363" s="142"/>
      <c r="N363" s="142"/>
      <c r="O363" s="142"/>
      <c r="P363" s="142">
        <f t="shared" si="192"/>
        <v>0</v>
      </c>
      <c r="Q363" s="142">
        <f t="shared" si="193"/>
        <v>0</v>
      </c>
      <c r="R363" s="142">
        <f t="shared" si="194"/>
        <v>0</v>
      </c>
      <c r="S363" s="142"/>
      <c r="T363" s="142"/>
      <c r="U363" s="142"/>
      <c r="V363" s="142"/>
      <c r="W363" s="142"/>
      <c r="X363" s="142"/>
    </row>
    <row r="364" spans="1:24" s="132" customFormat="1" ht="12.75" hidden="1" customHeight="1" x14ac:dyDescent="0.25">
      <c r="A364" s="136"/>
      <c r="B364" s="136"/>
      <c r="C364" s="136"/>
      <c r="D364" s="137"/>
      <c r="E364" s="141" t="s">
        <v>196</v>
      </c>
      <c r="F364" s="136" t="s">
        <v>197</v>
      </c>
      <c r="G364" s="142"/>
      <c r="H364" s="142"/>
      <c r="I364" s="142"/>
      <c r="J364" s="142"/>
      <c r="K364" s="142"/>
      <c r="L364" s="142"/>
      <c r="M364" s="142"/>
      <c r="N364" s="142"/>
      <c r="O364" s="142"/>
      <c r="P364" s="142">
        <f t="shared" si="192"/>
        <v>0</v>
      </c>
      <c r="Q364" s="142">
        <f t="shared" si="193"/>
        <v>0</v>
      </c>
      <c r="R364" s="142">
        <f t="shared" si="194"/>
        <v>0</v>
      </c>
      <c r="S364" s="142"/>
      <c r="T364" s="142"/>
      <c r="U364" s="142"/>
      <c r="V364" s="142"/>
      <c r="W364" s="142"/>
      <c r="X364" s="142"/>
    </row>
    <row r="365" spans="1:24" s="132" customFormat="1" ht="12.75" hidden="1" customHeight="1" x14ac:dyDescent="0.25">
      <c r="A365" s="136"/>
      <c r="B365" s="136"/>
      <c r="C365" s="136"/>
      <c r="D365" s="137"/>
      <c r="E365" s="141" t="s">
        <v>198</v>
      </c>
      <c r="F365" s="136" t="s">
        <v>199</v>
      </c>
      <c r="G365" s="142"/>
      <c r="H365" s="142"/>
      <c r="I365" s="142"/>
      <c r="J365" s="142"/>
      <c r="K365" s="142"/>
      <c r="L365" s="142"/>
      <c r="M365" s="142"/>
      <c r="N365" s="142"/>
      <c r="O365" s="142"/>
      <c r="P365" s="142">
        <f t="shared" si="192"/>
        <v>0</v>
      </c>
      <c r="Q365" s="142">
        <f t="shared" si="193"/>
        <v>0</v>
      </c>
      <c r="R365" s="142">
        <f t="shared" si="194"/>
        <v>0</v>
      </c>
      <c r="S365" s="142"/>
      <c r="T365" s="142"/>
      <c r="U365" s="142"/>
      <c r="V365" s="142"/>
      <c r="W365" s="142"/>
      <c r="X365" s="142"/>
    </row>
    <row r="366" spans="1:24" s="132" customFormat="1" ht="25.5" hidden="1" customHeight="1" x14ac:dyDescent="0.25">
      <c r="A366" s="136"/>
      <c r="B366" s="136"/>
      <c r="C366" s="136"/>
      <c r="D366" s="137"/>
      <c r="E366" s="141" t="s">
        <v>219</v>
      </c>
      <c r="F366" s="136" t="s">
        <v>220</v>
      </c>
      <c r="G366" s="142"/>
      <c r="H366" s="142"/>
      <c r="I366" s="142"/>
      <c r="J366" s="142"/>
      <c r="K366" s="142"/>
      <c r="L366" s="142"/>
      <c r="M366" s="142"/>
      <c r="N366" s="142"/>
      <c r="O366" s="142"/>
      <c r="P366" s="142">
        <f t="shared" si="192"/>
        <v>0</v>
      </c>
      <c r="Q366" s="142">
        <f t="shared" si="193"/>
        <v>0</v>
      </c>
      <c r="R366" s="142">
        <f t="shared" si="194"/>
        <v>0</v>
      </c>
      <c r="S366" s="142"/>
      <c r="T366" s="142"/>
      <c r="U366" s="142"/>
      <c r="V366" s="142"/>
      <c r="W366" s="142"/>
      <c r="X366" s="142"/>
    </row>
    <row r="367" spans="1:24" s="132" customFormat="1" ht="20.25" customHeight="1" x14ac:dyDescent="0.25">
      <c r="A367" s="136"/>
      <c r="B367" s="136"/>
      <c r="C367" s="136"/>
      <c r="D367" s="137"/>
      <c r="E367" s="141" t="s">
        <v>407</v>
      </c>
      <c r="F367" s="136">
        <v>4729</v>
      </c>
      <c r="G367" s="142">
        <f>H367+I367</f>
        <v>600</v>
      </c>
      <c r="H367" s="142">
        <v>600</v>
      </c>
      <c r="I367" s="142"/>
      <c r="J367" s="142">
        <f>K367+L367</f>
        <v>0</v>
      </c>
      <c r="K367" s="142">
        <v>0</v>
      </c>
      <c r="L367" s="142"/>
      <c r="M367" s="142">
        <f>N367+O367</f>
        <v>0</v>
      </c>
      <c r="N367" s="142">
        <v>0</v>
      </c>
      <c r="O367" s="142"/>
      <c r="P367" s="142">
        <f t="shared" si="192"/>
        <v>0</v>
      </c>
      <c r="Q367" s="142">
        <f t="shared" si="193"/>
        <v>0</v>
      </c>
      <c r="R367" s="142">
        <f t="shared" si="194"/>
        <v>0</v>
      </c>
      <c r="S367" s="142">
        <f>T367+U367</f>
        <v>0</v>
      </c>
      <c r="T367" s="142">
        <v>0</v>
      </c>
      <c r="U367" s="142"/>
      <c r="V367" s="142">
        <f>W367+X367</f>
        <v>0</v>
      </c>
      <c r="W367" s="142">
        <v>0</v>
      </c>
      <c r="X367" s="142"/>
    </row>
    <row r="368" spans="1:24" s="132" customFormat="1" ht="31.5" customHeight="1" x14ac:dyDescent="0.25">
      <c r="A368" s="136"/>
      <c r="B368" s="136"/>
      <c r="C368" s="136"/>
      <c r="D368" s="137"/>
      <c r="E368" s="141" t="s">
        <v>408</v>
      </c>
      <c r="F368" s="136">
        <v>5111</v>
      </c>
      <c r="G368" s="142">
        <f t="shared" ref="G368:G369" si="210">H368+I368</f>
        <v>2300.2800000000002</v>
      </c>
      <c r="H368" s="142"/>
      <c r="I368" s="142">
        <v>2300.2800000000002</v>
      </c>
      <c r="J368" s="142">
        <f t="shared" ref="J368:J369" si="211">K368+L368</f>
        <v>0</v>
      </c>
      <c r="K368" s="142"/>
      <c r="L368" s="142">
        <v>0</v>
      </c>
      <c r="M368" s="142">
        <f t="shared" ref="M368:M369" si="212">N368+O368</f>
        <v>0</v>
      </c>
      <c r="N368" s="142"/>
      <c r="O368" s="142">
        <v>0</v>
      </c>
      <c r="P368" s="142">
        <f t="shared" si="192"/>
        <v>0</v>
      </c>
      <c r="Q368" s="142">
        <f t="shared" si="193"/>
        <v>0</v>
      </c>
      <c r="R368" s="142">
        <f t="shared" si="194"/>
        <v>0</v>
      </c>
      <c r="S368" s="142">
        <f t="shared" ref="S368:S369" si="213">T368+U368</f>
        <v>0</v>
      </c>
      <c r="T368" s="142"/>
      <c r="U368" s="142">
        <v>0</v>
      </c>
      <c r="V368" s="142">
        <f t="shared" ref="V368:V369" si="214">W368+X368</f>
        <v>0</v>
      </c>
      <c r="W368" s="142"/>
      <c r="X368" s="142">
        <v>0</v>
      </c>
    </row>
    <row r="369" spans="1:24" s="132" customFormat="1" ht="33" customHeight="1" x14ac:dyDescent="0.25">
      <c r="A369" s="136"/>
      <c r="B369" s="136"/>
      <c r="C369" s="136"/>
      <c r="D369" s="137"/>
      <c r="E369" s="141" t="s">
        <v>254</v>
      </c>
      <c r="F369" s="136" t="s">
        <v>255</v>
      </c>
      <c r="G369" s="142">
        <f t="shared" si="210"/>
        <v>33230.875</v>
      </c>
      <c r="H369" s="142"/>
      <c r="I369" s="142">
        <v>33230.875</v>
      </c>
      <c r="J369" s="142">
        <f t="shared" si="211"/>
        <v>3494.5</v>
      </c>
      <c r="K369" s="142"/>
      <c r="L369" s="142">
        <v>3494.5</v>
      </c>
      <c r="M369" s="142">
        <f t="shared" si="212"/>
        <v>15000</v>
      </c>
      <c r="N369" s="142"/>
      <c r="O369" s="142">
        <v>15000</v>
      </c>
      <c r="P369" s="142">
        <f t="shared" si="192"/>
        <v>11505.5</v>
      </c>
      <c r="Q369" s="142">
        <f t="shared" si="193"/>
        <v>0</v>
      </c>
      <c r="R369" s="142">
        <f t="shared" si="194"/>
        <v>11505.5</v>
      </c>
      <c r="S369" s="142">
        <f t="shared" si="213"/>
        <v>15000</v>
      </c>
      <c r="T369" s="142"/>
      <c r="U369" s="142">
        <v>15000</v>
      </c>
      <c r="V369" s="142">
        <f t="shared" si="214"/>
        <v>15000</v>
      </c>
      <c r="W369" s="142"/>
      <c r="X369" s="142">
        <v>15000</v>
      </c>
    </row>
    <row r="370" spans="1:24" s="132" customFormat="1" ht="12.75" hidden="1" customHeight="1" x14ac:dyDescent="0.25">
      <c r="A370" s="136"/>
      <c r="B370" s="136"/>
      <c r="C370" s="136"/>
      <c r="D370" s="137"/>
      <c r="E370" s="141" t="s">
        <v>260</v>
      </c>
      <c r="F370" s="136" t="s">
        <v>261</v>
      </c>
      <c r="G370" s="142"/>
      <c r="H370" s="142"/>
      <c r="I370" s="142"/>
      <c r="J370" s="142"/>
      <c r="K370" s="142"/>
      <c r="L370" s="142"/>
      <c r="M370" s="142"/>
      <c r="N370" s="142"/>
      <c r="O370" s="142"/>
      <c r="P370" s="142">
        <f t="shared" si="192"/>
        <v>0</v>
      </c>
      <c r="Q370" s="142">
        <f t="shared" si="193"/>
        <v>0</v>
      </c>
      <c r="R370" s="142">
        <f t="shared" si="194"/>
        <v>0</v>
      </c>
      <c r="S370" s="142"/>
      <c r="T370" s="142"/>
      <c r="U370" s="142"/>
      <c r="V370" s="142"/>
      <c r="W370" s="142"/>
      <c r="X370" s="142"/>
    </row>
    <row r="371" spans="1:24" s="132" customFormat="1" ht="12.75" hidden="1" customHeight="1" x14ac:dyDescent="0.25">
      <c r="A371" s="136"/>
      <c r="B371" s="136"/>
      <c r="C371" s="136"/>
      <c r="D371" s="137"/>
      <c r="E371" s="143" t="s">
        <v>344</v>
      </c>
      <c r="F371" s="145"/>
      <c r="G371" s="142"/>
      <c r="H371" s="142"/>
      <c r="I371" s="142"/>
      <c r="J371" s="142"/>
      <c r="K371" s="142"/>
      <c r="L371" s="142"/>
      <c r="M371" s="142"/>
      <c r="N371" s="142"/>
      <c r="O371" s="142"/>
      <c r="P371" s="142">
        <f t="shared" si="192"/>
        <v>0</v>
      </c>
      <c r="Q371" s="142">
        <f t="shared" si="193"/>
        <v>0</v>
      </c>
      <c r="R371" s="142">
        <f t="shared" si="194"/>
        <v>0</v>
      </c>
      <c r="S371" s="142"/>
      <c r="T371" s="142"/>
      <c r="U371" s="142"/>
      <c r="V371" s="142"/>
      <c r="W371" s="142"/>
      <c r="X371" s="142"/>
    </row>
    <row r="372" spans="1:24" s="132" customFormat="1" ht="12.75" hidden="1" customHeight="1" x14ac:dyDescent="0.25">
      <c r="A372" s="136"/>
      <c r="B372" s="136"/>
      <c r="C372" s="136"/>
      <c r="D372" s="137"/>
      <c r="E372" s="141" t="s">
        <v>215</v>
      </c>
      <c r="F372" s="136" t="s">
        <v>216</v>
      </c>
      <c r="G372" s="142"/>
      <c r="H372" s="142"/>
      <c r="I372" s="142"/>
      <c r="J372" s="142"/>
      <c r="K372" s="142"/>
      <c r="L372" s="142"/>
      <c r="M372" s="142"/>
      <c r="N372" s="142"/>
      <c r="O372" s="142"/>
      <c r="P372" s="142">
        <f t="shared" si="192"/>
        <v>0</v>
      </c>
      <c r="Q372" s="142">
        <f t="shared" si="193"/>
        <v>0</v>
      </c>
      <c r="R372" s="142">
        <f t="shared" si="194"/>
        <v>0</v>
      </c>
      <c r="S372" s="142"/>
      <c r="T372" s="142"/>
      <c r="U372" s="142"/>
      <c r="V372" s="142"/>
      <c r="W372" s="142"/>
      <c r="X372" s="142"/>
    </row>
    <row r="373" spans="1:24" s="132" customFormat="1" ht="25.5" hidden="1" customHeight="1" x14ac:dyDescent="0.25">
      <c r="A373" s="136"/>
      <c r="B373" s="136"/>
      <c r="C373" s="136"/>
      <c r="D373" s="137"/>
      <c r="E373" s="143" t="s">
        <v>345</v>
      </c>
      <c r="F373" s="145"/>
      <c r="G373" s="142"/>
      <c r="H373" s="142"/>
      <c r="I373" s="142"/>
      <c r="J373" s="142"/>
      <c r="K373" s="142"/>
      <c r="L373" s="142"/>
      <c r="M373" s="142"/>
      <c r="N373" s="142"/>
      <c r="O373" s="142"/>
      <c r="P373" s="142">
        <f t="shared" si="192"/>
        <v>0</v>
      </c>
      <c r="Q373" s="142">
        <f t="shared" si="193"/>
        <v>0</v>
      </c>
      <c r="R373" s="142">
        <f t="shared" si="194"/>
        <v>0</v>
      </c>
      <c r="S373" s="142"/>
      <c r="T373" s="142"/>
      <c r="U373" s="142"/>
      <c r="V373" s="142"/>
      <c r="W373" s="142"/>
      <c r="X373" s="142"/>
    </row>
    <row r="374" spans="1:24" s="132" customFormat="1" ht="12.75" hidden="1" customHeight="1" x14ac:dyDescent="0.25">
      <c r="A374" s="136"/>
      <c r="B374" s="136"/>
      <c r="C374" s="136"/>
      <c r="D374" s="137"/>
      <c r="E374" s="141" t="s">
        <v>252</v>
      </c>
      <c r="F374" s="136" t="s">
        <v>253</v>
      </c>
      <c r="G374" s="142"/>
      <c r="H374" s="142"/>
      <c r="I374" s="142"/>
      <c r="J374" s="142"/>
      <c r="K374" s="142"/>
      <c r="L374" s="142"/>
      <c r="M374" s="142"/>
      <c r="N374" s="142"/>
      <c r="O374" s="142"/>
      <c r="P374" s="142">
        <f t="shared" si="192"/>
        <v>0</v>
      </c>
      <c r="Q374" s="142">
        <f t="shared" si="193"/>
        <v>0</v>
      </c>
      <c r="R374" s="142">
        <f t="shared" si="194"/>
        <v>0</v>
      </c>
      <c r="S374" s="142"/>
      <c r="T374" s="142"/>
      <c r="U374" s="142"/>
      <c r="V374" s="142"/>
      <c r="W374" s="142"/>
      <c r="X374" s="142"/>
    </row>
    <row r="375" spans="1:24" s="132" customFormat="1" x14ac:dyDescent="0.25">
      <c r="A375" s="136">
        <v>2820</v>
      </c>
      <c r="B375" s="136">
        <v>8</v>
      </c>
      <c r="C375" s="136">
        <v>2</v>
      </c>
      <c r="D375" s="137">
        <v>0</v>
      </c>
      <c r="E375" s="143" t="s">
        <v>161</v>
      </c>
      <c r="F375" s="145"/>
      <c r="G375" s="142">
        <f>G377+G393</f>
        <v>31399.4</v>
      </c>
      <c r="H375" s="142">
        <f t="shared" ref="H375:I375" si="215">H377+H393</f>
        <v>30499.4</v>
      </c>
      <c r="I375" s="142">
        <f t="shared" si="215"/>
        <v>900</v>
      </c>
      <c r="J375" s="142">
        <f>J377+J393</f>
        <v>33970</v>
      </c>
      <c r="K375" s="142">
        <f t="shared" ref="K375:L375" si="216">K377+K393</f>
        <v>33970</v>
      </c>
      <c r="L375" s="142">
        <f t="shared" si="216"/>
        <v>0</v>
      </c>
      <c r="M375" s="142">
        <f>M377+M393</f>
        <v>37270</v>
      </c>
      <c r="N375" s="142">
        <f t="shared" ref="N375:O375" si="217">N377+N393</f>
        <v>37270</v>
      </c>
      <c r="O375" s="142">
        <f t="shared" si="217"/>
        <v>0</v>
      </c>
      <c r="P375" s="142">
        <f t="shared" si="192"/>
        <v>3300</v>
      </c>
      <c r="Q375" s="142">
        <f t="shared" si="193"/>
        <v>3300</v>
      </c>
      <c r="R375" s="142">
        <f t="shared" si="194"/>
        <v>0</v>
      </c>
      <c r="S375" s="142">
        <f>S377+S393</f>
        <v>37270</v>
      </c>
      <c r="T375" s="142">
        <f t="shared" ref="T375:U375" si="218">T377+T393</f>
        <v>37270</v>
      </c>
      <c r="U375" s="142">
        <f t="shared" si="218"/>
        <v>0</v>
      </c>
      <c r="V375" s="142">
        <f>V377+V393</f>
        <v>37270</v>
      </c>
      <c r="W375" s="142">
        <f t="shared" ref="W375:X375" si="219">W377+W393</f>
        <v>37270</v>
      </c>
      <c r="X375" s="142">
        <f t="shared" si="219"/>
        <v>0</v>
      </c>
    </row>
    <row r="376" spans="1:24" s="132" customFormat="1" x14ac:dyDescent="0.25">
      <c r="A376" s="136"/>
      <c r="B376" s="136"/>
      <c r="C376" s="136"/>
      <c r="D376" s="137"/>
      <c r="E376" s="141" t="s">
        <v>120</v>
      </c>
      <c r="F376" s="136"/>
      <c r="G376" s="142"/>
      <c r="H376" s="142"/>
      <c r="I376" s="142"/>
      <c r="J376" s="142"/>
      <c r="K376" s="142"/>
      <c r="L376" s="142"/>
      <c r="M376" s="142"/>
      <c r="N376" s="142"/>
      <c r="O376" s="142"/>
      <c r="P376" s="142">
        <f t="shared" si="192"/>
        <v>0</v>
      </c>
      <c r="Q376" s="142">
        <f t="shared" si="193"/>
        <v>0</v>
      </c>
      <c r="R376" s="142">
        <f t="shared" si="194"/>
        <v>0</v>
      </c>
      <c r="S376" s="142"/>
      <c r="T376" s="142"/>
      <c r="U376" s="142"/>
      <c r="V376" s="142"/>
      <c r="W376" s="142"/>
      <c r="X376" s="142"/>
    </row>
    <row r="377" spans="1:24" s="132" customFormat="1" x14ac:dyDescent="0.25">
      <c r="A377" s="136">
        <v>2821</v>
      </c>
      <c r="B377" s="136">
        <v>8</v>
      </c>
      <c r="C377" s="136">
        <v>2</v>
      </c>
      <c r="D377" s="137">
        <v>1</v>
      </c>
      <c r="E377" s="141" t="s">
        <v>162</v>
      </c>
      <c r="F377" s="136"/>
      <c r="G377" s="142">
        <f t="shared" ref="G377:O377" si="220">G380</f>
        <v>23475</v>
      </c>
      <c r="H377" s="142">
        <f t="shared" si="220"/>
        <v>23475</v>
      </c>
      <c r="I377" s="142">
        <f t="shared" si="220"/>
        <v>0</v>
      </c>
      <c r="J377" s="142">
        <f t="shared" si="220"/>
        <v>25370</v>
      </c>
      <c r="K377" s="142">
        <f t="shared" si="220"/>
        <v>25370</v>
      </c>
      <c r="L377" s="142">
        <f t="shared" si="220"/>
        <v>0</v>
      </c>
      <c r="M377" s="142">
        <f t="shared" si="220"/>
        <v>25870</v>
      </c>
      <c r="N377" s="142">
        <f t="shared" si="220"/>
        <v>25870</v>
      </c>
      <c r="O377" s="142">
        <f t="shared" si="220"/>
        <v>0</v>
      </c>
      <c r="P377" s="142">
        <f t="shared" si="192"/>
        <v>500</v>
      </c>
      <c r="Q377" s="142">
        <f t="shared" si="193"/>
        <v>500</v>
      </c>
      <c r="R377" s="142">
        <f t="shared" si="194"/>
        <v>0</v>
      </c>
      <c r="S377" s="142">
        <f t="shared" ref="S377:X377" si="221">S380</f>
        <v>25870</v>
      </c>
      <c r="T377" s="142">
        <f t="shared" si="221"/>
        <v>25870</v>
      </c>
      <c r="U377" s="142">
        <f t="shared" si="221"/>
        <v>0</v>
      </c>
      <c r="V377" s="142">
        <f t="shared" si="221"/>
        <v>25870</v>
      </c>
      <c r="W377" s="142">
        <f t="shared" si="221"/>
        <v>25870</v>
      </c>
      <c r="X377" s="142">
        <f t="shared" si="221"/>
        <v>0</v>
      </c>
    </row>
    <row r="378" spans="1:24" s="132" customFormat="1" x14ac:dyDescent="0.25">
      <c r="A378" s="136"/>
      <c r="B378" s="136"/>
      <c r="C378" s="136"/>
      <c r="D378" s="137"/>
      <c r="E378" s="141" t="s">
        <v>6</v>
      </c>
      <c r="F378" s="136"/>
      <c r="G378" s="142"/>
      <c r="H378" s="142"/>
      <c r="I378" s="142"/>
      <c r="J378" s="142"/>
      <c r="K378" s="142"/>
      <c r="L378" s="142"/>
      <c r="M378" s="142"/>
      <c r="N378" s="142"/>
      <c r="O378" s="142"/>
      <c r="P378" s="142">
        <f t="shared" si="192"/>
        <v>0</v>
      </c>
      <c r="Q378" s="142">
        <f t="shared" si="193"/>
        <v>0</v>
      </c>
      <c r="R378" s="142">
        <f t="shared" si="194"/>
        <v>0</v>
      </c>
      <c r="S378" s="142"/>
      <c r="T378" s="142"/>
      <c r="U378" s="142"/>
      <c r="V378" s="142"/>
      <c r="W378" s="142"/>
      <c r="X378" s="142"/>
    </row>
    <row r="379" spans="1:24" s="132" customFormat="1" ht="28.5" x14ac:dyDescent="0.25">
      <c r="A379" s="136"/>
      <c r="B379" s="136"/>
      <c r="C379" s="136"/>
      <c r="D379" s="137"/>
      <c r="E379" s="143" t="s">
        <v>346</v>
      </c>
      <c r="F379" s="145"/>
      <c r="G379" s="142"/>
      <c r="H379" s="142"/>
      <c r="I379" s="142"/>
      <c r="J379" s="142"/>
      <c r="K379" s="142"/>
      <c r="L379" s="142"/>
      <c r="M379" s="142"/>
      <c r="N379" s="142"/>
      <c r="O379" s="142"/>
      <c r="P379" s="142">
        <f t="shared" si="192"/>
        <v>0</v>
      </c>
      <c r="Q379" s="142">
        <f t="shared" si="193"/>
        <v>0</v>
      </c>
      <c r="R379" s="142">
        <f t="shared" si="194"/>
        <v>0</v>
      </c>
      <c r="S379" s="142"/>
      <c r="T379" s="142"/>
      <c r="U379" s="142"/>
      <c r="V379" s="142"/>
      <c r="W379" s="142"/>
      <c r="X379" s="142"/>
    </row>
    <row r="380" spans="1:24" s="132" customFormat="1" ht="42.75" x14ac:dyDescent="0.25">
      <c r="A380" s="136"/>
      <c r="B380" s="136"/>
      <c r="C380" s="136"/>
      <c r="D380" s="137"/>
      <c r="E380" s="141" t="s">
        <v>231</v>
      </c>
      <c r="F380" s="136" t="s">
        <v>232</v>
      </c>
      <c r="G380" s="142">
        <f>H380</f>
        <v>23475</v>
      </c>
      <c r="H380" s="142">
        <v>23475</v>
      </c>
      <c r="I380" s="142">
        <v>0</v>
      </c>
      <c r="J380" s="142">
        <f>K380</f>
        <v>25370</v>
      </c>
      <c r="K380" s="142">
        <v>25370</v>
      </c>
      <c r="L380" s="142"/>
      <c r="M380" s="142">
        <f>N380</f>
        <v>25870</v>
      </c>
      <c r="N380" s="142">
        <v>25870</v>
      </c>
      <c r="O380" s="142"/>
      <c r="P380" s="142">
        <f t="shared" si="192"/>
        <v>500</v>
      </c>
      <c r="Q380" s="142">
        <f t="shared" si="193"/>
        <v>500</v>
      </c>
      <c r="R380" s="142">
        <f t="shared" si="194"/>
        <v>0</v>
      </c>
      <c r="S380" s="142">
        <f>T380</f>
        <v>25870</v>
      </c>
      <c r="T380" s="142">
        <v>25870</v>
      </c>
      <c r="U380" s="142"/>
      <c r="V380" s="142">
        <f>W380</f>
        <v>25870</v>
      </c>
      <c r="W380" s="142">
        <v>25870</v>
      </c>
      <c r="X380" s="142"/>
    </row>
    <row r="381" spans="1:24" s="132" customFormat="1" ht="25.5" hidden="1" customHeight="1" x14ac:dyDescent="0.25">
      <c r="A381" s="136"/>
      <c r="B381" s="136"/>
      <c r="C381" s="136"/>
      <c r="D381" s="137"/>
      <c r="E381" s="143" t="s">
        <v>347</v>
      </c>
      <c r="F381" s="145"/>
      <c r="G381" s="142"/>
      <c r="H381" s="142"/>
      <c r="I381" s="142"/>
      <c r="J381" s="142"/>
      <c r="K381" s="142"/>
      <c r="L381" s="142"/>
      <c r="M381" s="142"/>
      <c r="N381" s="142"/>
      <c r="O381" s="142"/>
      <c r="P381" s="142">
        <f t="shared" ref="P381:P444" si="222">M381-J381</f>
        <v>0</v>
      </c>
      <c r="Q381" s="142">
        <f t="shared" ref="Q381:Q444" si="223">N381-K381</f>
        <v>0</v>
      </c>
      <c r="R381" s="142">
        <f t="shared" ref="R381:R444" si="224">O381-L381</f>
        <v>0</v>
      </c>
      <c r="S381" s="142"/>
      <c r="T381" s="142"/>
      <c r="U381" s="142"/>
      <c r="V381" s="142"/>
      <c r="W381" s="142"/>
      <c r="X381" s="142"/>
    </row>
    <row r="382" spans="1:24" s="132" customFormat="1" ht="12.75" hidden="1" customHeight="1" x14ac:dyDescent="0.25">
      <c r="A382" s="136"/>
      <c r="B382" s="136"/>
      <c r="C382" s="136"/>
      <c r="D382" s="137"/>
      <c r="E382" s="141" t="s">
        <v>260</v>
      </c>
      <c r="F382" s="136" t="s">
        <v>261</v>
      </c>
      <c r="G382" s="142"/>
      <c r="H382" s="142"/>
      <c r="I382" s="142"/>
      <c r="J382" s="142"/>
      <c r="K382" s="142"/>
      <c r="L382" s="142"/>
      <c r="M382" s="142"/>
      <c r="N382" s="142"/>
      <c r="O382" s="142"/>
      <c r="P382" s="142">
        <f t="shared" si="222"/>
        <v>0</v>
      </c>
      <c r="Q382" s="142">
        <f t="shared" si="223"/>
        <v>0</v>
      </c>
      <c r="R382" s="142">
        <f t="shared" si="224"/>
        <v>0</v>
      </c>
      <c r="S382" s="142"/>
      <c r="T382" s="142"/>
      <c r="U382" s="142"/>
      <c r="V382" s="142"/>
      <c r="W382" s="142"/>
      <c r="X382" s="142"/>
    </row>
    <row r="383" spans="1:24" s="132" customFormat="1" ht="12.75" hidden="1" customHeight="1" x14ac:dyDescent="0.25">
      <c r="A383" s="136">
        <v>2822</v>
      </c>
      <c r="B383" s="136">
        <v>8</v>
      </c>
      <c r="C383" s="136">
        <v>2</v>
      </c>
      <c r="D383" s="137">
        <v>2</v>
      </c>
      <c r="E383" s="141" t="s">
        <v>163</v>
      </c>
      <c r="F383" s="136"/>
      <c r="G383" s="142"/>
      <c r="H383" s="142"/>
      <c r="I383" s="142"/>
      <c r="J383" s="142"/>
      <c r="K383" s="142"/>
      <c r="L383" s="142"/>
      <c r="M383" s="142"/>
      <c r="N383" s="142"/>
      <c r="O383" s="142"/>
      <c r="P383" s="142">
        <f t="shared" si="222"/>
        <v>0</v>
      </c>
      <c r="Q383" s="142">
        <f t="shared" si="223"/>
        <v>0</v>
      </c>
      <c r="R383" s="142">
        <f t="shared" si="224"/>
        <v>0</v>
      </c>
      <c r="S383" s="142"/>
      <c r="T383" s="142"/>
      <c r="U383" s="142"/>
      <c r="V383" s="142"/>
      <c r="W383" s="142"/>
      <c r="X383" s="142"/>
    </row>
    <row r="384" spans="1:24" s="132" customFormat="1" ht="12.75" hidden="1" customHeight="1" x14ac:dyDescent="0.25">
      <c r="A384" s="136"/>
      <c r="B384" s="136"/>
      <c r="C384" s="136"/>
      <c r="D384" s="137"/>
      <c r="E384" s="141" t="s">
        <v>6</v>
      </c>
      <c r="F384" s="136"/>
      <c r="G384" s="142"/>
      <c r="H384" s="142"/>
      <c r="I384" s="142"/>
      <c r="J384" s="142"/>
      <c r="K384" s="142"/>
      <c r="L384" s="142"/>
      <c r="M384" s="142"/>
      <c r="N384" s="142"/>
      <c r="O384" s="142"/>
      <c r="P384" s="142">
        <f t="shared" si="222"/>
        <v>0</v>
      </c>
      <c r="Q384" s="142">
        <f t="shared" si="223"/>
        <v>0</v>
      </c>
      <c r="R384" s="142">
        <f t="shared" si="224"/>
        <v>0</v>
      </c>
      <c r="S384" s="142"/>
      <c r="T384" s="142"/>
      <c r="U384" s="142"/>
      <c r="V384" s="142"/>
      <c r="W384" s="142"/>
      <c r="X384" s="142"/>
    </row>
    <row r="385" spans="1:24" s="132" customFormat="1" ht="25.5" hidden="1" customHeight="1" x14ac:dyDescent="0.25">
      <c r="A385" s="136"/>
      <c r="B385" s="136"/>
      <c r="C385" s="136"/>
      <c r="D385" s="137"/>
      <c r="E385" s="143" t="s">
        <v>348</v>
      </c>
      <c r="F385" s="145"/>
      <c r="G385" s="142"/>
      <c r="H385" s="142"/>
      <c r="I385" s="142"/>
      <c r="J385" s="142"/>
      <c r="K385" s="142"/>
      <c r="L385" s="142"/>
      <c r="M385" s="142"/>
      <c r="N385" s="142"/>
      <c r="O385" s="142"/>
      <c r="P385" s="142">
        <f t="shared" si="222"/>
        <v>0</v>
      </c>
      <c r="Q385" s="142">
        <f t="shared" si="223"/>
        <v>0</v>
      </c>
      <c r="R385" s="142">
        <f t="shared" si="224"/>
        <v>0</v>
      </c>
      <c r="S385" s="142"/>
      <c r="T385" s="142"/>
      <c r="U385" s="142"/>
      <c r="V385" s="142"/>
      <c r="W385" s="142"/>
      <c r="X385" s="142"/>
    </row>
    <row r="386" spans="1:24" s="132" customFormat="1" ht="25.5" hidden="1" customHeight="1" x14ac:dyDescent="0.25">
      <c r="A386" s="136"/>
      <c r="B386" s="136"/>
      <c r="C386" s="136"/>
      <c r="D386" s="137"/>
      <c r="E386" s="141" t="s">
        <v>231</v>
      </c>
      <c r="F386" s="136" t="s">
        <v>232</v>
      </c>
      <c r="G386" s="142"/>
      <c r="H386" s="142"/>
      <c r="I386" s="142"/>
      <c r="J386" s="142"/>
      <c r="K386" s="142"/>
      <c r="L386" s="142"/>
      <c r="M386" s="142"/>
      <c r="N386" s="142"/>
      <c r="O386" s="142"/>
      <c r="P386" s="142">
        <f t="shared" si="222"/>
        <v>0</v>
      </c>
      <c r="Q386" s="142">
        <f t="shared" si="223"/>
        <v>0</v>
      </c>
      <c r="R386" s="142">
        <f t="shared" si="224"/>
        <v>0</v>
      </c>
      <c r="S386" s="142"/>
      <c r="T386" s="142"/>
      <c r="U386" s="142"/>
      <c r="V386" s="142"/>
      <c r="W386" s="142"/>
      <c r="X386" s="142"/>
    </row>
    <row r="387" spans="1:24" s="132" customFormat="1" ht="12.75" hidden="1" customHeight="1" x14ac:dyDescent="0.25">
      <c r="A387" s="136"/>
      <c r="B387" s="136"/>
      <c r="C387" s="136"/>
      <c r="D387" s="137"/>
      <c r="E387" s="143" t="s">
        <v>349</v>
      </c>
      <c r="F387" s="145"/>
      <c r="G387" s="142"/>
      <c r="H387" s="142"/>
      <c r="I387" s="142"/>
      <c r="J387" s="142"/>
      <c r="K387" s="142"/>
      <c r="L387" s="142"/>
      <c r="M387" s="142"/>
      <c r="N387" s="142"/>
      <c r="O387" s="142"/>
      <c r="P387" s="142">
        <f t="shared" si="222"/>
        <v>0</v>
      </c>
      <c r="Q387" s="142">
        <f t="shared" si="223"/>
        <v>0</v>
      </c>
      <c r="R387" s="142">
        <f t="shared" si="224"/>
        <v>0</v>
      </c>
      <c r="S387" s="142"/>
      <c r="T387" s="142"/>
      <c r="U387" s="142"/>
      <c r="V387" s="142"/>
      <c r="W387" s="142"/>
      <c r="X387" s="142"/>
    </row>
    <row r="388" spans="1:24" s="132" customFormat="1" ht="25.5" hidden="1" customHeight="1" x14ac:dyDescent="0.25">
      <c r="A388" s="136"/>
      <c r="B388" s="136"/>
      <c r="C388" s="136"/>
      <c r="D388" s="137"/>
      <c r="E388" s="141" t="s">
        <v>254</v>
      </c>
      <c r="F388" s="136" t="s">
        <v>255</v>
      </c>
      <c r="G388" s="142"/>
      <c r="H388" s="142"/>
      <c r="I388" s="142"/>
      <c r="J388" s="142"/>
      <c r="K388" s="142"/>
      <c r="L388" s="142"/>
      <c r="M388" s="142"/>
      <c r="N388" s="142"/>
      <c r="O388" s="142"/>
      <c r="P388" s="142">
        <f t="shared" si="222"/>
        <v>0</v>
      </c>
      <c r="Q388" s="142">
        <f t="shared" si="223"/>
        <v>0</v>
      </c>
      <c r="R388" s="142">
        <f t="shared" si="224"/>
        <v>0</v>
      </c>
      <c r="S388" s="142"/>
      <c r="T388" s="142"/>
      <c r="U388" s="142"/>
      <c r="V388" s="142"/>
      <c r="W388" s="142"/>
      <c r="X388" s="142"/>
    </row>
    <row r="389" spans="1:24" s="132" customFormat="1" ht="12.75" hidden="1" customHeight="1" x14ac:dyDescent="0.25">
      <c r="A389" s="136">
        <v>2823</v>
      </c>
      <c r="B389" s="136">
        <v>8</v>
      </c>
      <c r="C389" s="136">
        <v>2</v>
      </c>
      <c r="D389" s="137">
        <v>3</v>
      </c>
      <c r="E389" s="141" t="s">
        <v>164</v>
      </c>
      <c r="F389" s="136"/>
      <c r="G389" s="142"/>
      <c r="H389" s="142"/>
      <c r="I389" s="142"/>
      <c r="J389" s="142"/>
      <c r="K389" s="142"/>
      <c r="L389" s="142"/>
      <c r="M389" s="142"/>
      <c r="N389" s="142"/>
      <c r="O389" s="142"/>
      <c r="P389" s="142">
        <f t="shared" si="222"/>
        <v>0</v>
      </c>
      <c r="Q389" s="142">
        <f t="shared" si="223"/>
        <v>0</v>
      </c>
      <c r="R389" s="142">
        <f t="shared" si="224"/>
        <v>0</v>
      </c>
      <c r="S389" s="142"/>
      <c r="T389" s="142"/>
      <c r="U389" s="142"/>
      <c r="V389" s="142"/>
      <c r="W389" s="142"/>
      <c r="X389" s="142"/>
    </row>
    <row r="390" spans="1:24" s="132" customFormat="1" ht="12.75" hidden="1" customHeight="1" x14ac:dyDescent="0.25">
      <c r="A390" s="136"/>
      <c r="B390" s="136"/>
      <c r="C390" s="136"/>
      <c r="D390" s="137"/>
      <c r="E390" s="141" t="s">
        <v>6</v>
      </c>
      <c r="F390" s="136"/>
      <c r="G390" s="142"/>
      <c r="H390" s="142"/>
      <c r="I390" s="142"/>
      <c r="J390" s="142"/>
      <c r="K390" s="142"/>
      <c r="L390" s="142"/>
      <c r="M390" s="142"/>
      <c r="N390" s="142"/>
      <c r="O390" s="142"/>
      <c r="P390" s="142">
        <f t="shared" si="222"/>
        <v>0</v>
      </c>
      <c r="Q390" s="142">
        <f t="shared" si="223"/>
        <v>0</v>
      </c>
      <c r="R390" s="142">
        <f t="shared" si="224"/>
        <v>0</v>
      </c>
      <c r="S390" s="142"/>
      <c r="T390" s="142"/>
      <c r="U390" s="142"/>
      <c r="V390" s="142"/>
      <c r="W390" s="142"/>
      <c r="X390" s="142"/>
    </row>
    <row r="391" spans="1:24" s="132" customFormat="1" ht="25.5" hidden="1" customHeight="1" x14ac:dyDescent="0.25">
      <c r="A391" s="136"/>
      <c r="B391" s="136"/>
      <c r="C391" s="136"/>
      <c r="D391" s="137"/>
      <c r="E391" s="143" t="s">
        <v>350</v>
      </c>
      <c r="F391" s="145"/>
      <c r="G391" s="142"/>
      <c r="H391" s="142"/>
      <c r="I391" s="142"/>
      <c r="J391" s="142"/>
      <c r="K391" s="142"/>
      <c r="L391" s="142"/>
      <c r="M391" s="142"/>
      <c r="N391" s="142"/>
      <c r="O391" s="142"/>
      <c r="P391" s="142">
        <f t="shared" si="222"/>
        <v>0</v>
      </c>
      <c r="Q391" s="142">
        <f t="shared" si="223"/>
        <v>0</v>
      </c>
      <c r="R391" s="142">
        <f t="shared" si="224"/>
        <v>0</v>
      </c>
      <c r="S391" s="142"/>
      <c r="T391" s="142"/>
      <c r="U391" s="142"/>
      <c r="V391" s="142"/>
      <c r="W391" s="142"/>
      <c r="X391" s="142"/>
    </row>
    <row r="392" spans="1:24" s="132" customFormat="1" ht="25.5" hidden="1" customHeight="1" x14ac:dyDescent="0.25">
      <c r="A392" s="136"/>
      <c r="B392" s="136"/>
      <c r="C392" s="136"/>
      <c r="D392" s="137"/>
      <c r="E392" s="141" t="s">
        <v>231</v>
      </c>
      <c r="F392" s="136" t="s">
        <v>232</v>
      </c>
      <c r="G392" s="142"/>
      <c r="H392" s="142"/>
      <c r="I392" s="142"/>
      <c r="J392" s="142"/>
      <c r="K392" s="142"/>
      <c r="L392" s="142"/>
      <c r="M392" s="142"/>
      <c r="N392" s="142"/>
      <c r="O392" s="142"/>
      <c r="P392" s="142">
        <f t="shared" si="222"/>
        <v>0</v>
      </c>
      <c r="Q392" s="142">
        <f t="shared" si="223"/>
        <v>0</v>
      </c>
      <c r="R392" s="142">
        <f t="shared" si="224"/>
        <v>0</v>
      </c>
      <c r="S392" s="142"/>
      <c r="T392" s="142"/>
      <c r="U392" s="142"/>
      <c r="V392" s="142"/>
      <c r="W392" s="142"/>
      <c r="X392" s="142"/>
    </row>
    <row r="393" spans="1:24" s="132" customFormat="1" ht="28.5" x14ac:dyDescent="0.25">
      <c r="A393" s="136">
        <v>2824</v>
      </c>
      <c r="B393" s="136">
        <v>8</v>
      </c>
      <c r="C393" s="136">
        <v>2</v>
      </c>
      <c r="D393" s="137">
        <v>4</v>
      </c>
      <c r="E393" s="141" t="s">
        <v>165</v>
      </c>
      <c r="F393" s="136"/>
      <c r="G393" s="142">
        <f t="shared" ref="G393:O393" si="225">G397+G398+G416</f>
        <v>7924.4</v>
      </c>
      <c r="H393" s="142">
        <f t="shared" si="225"/>
        <v>7024.4</v>
      </c>
      <c r="I393" s="142">
        <f t="shared" si="225"/>
        <v>900</v>
      </c>
      <c r="J393" s="142">
        <f t="shared" si="225"/>
        <v>8600</v>
      </c>
      <c r="K393" s="142">
        <f t="shared" si="225"/>
        <v>8600</v>
      </c>
      <c r="L393" s="142">
        <f t="shared" si="225"/>
        <v>0</v>
      </c>
      <c r="M393" s="142">
        <f t="shared" si="225"/>
        <v>11400</v>
      </c>
      <c r="N393" s="142">
        <f t="shared" si="225"/>
        <v>11400</v>
      </c>
      <c r="O393" s="142">
        <f t="shared" si="225"/>
        <v>0</v>
      </c>
      <c r="P393" s="142">
        <f t="shared" si="222"/>
        <v>2800</v>
      </c>
      <c r="Q393" s="142">
        <f t="shared" si="223"/>
        <v>2800</v>
      </c>
      <c r="R393" s="142">
        <f t="shared" si="224"/>
        <v>0</v>
      </c>
      <c r="S393" s="142">
        <f t="shared" ref="S393:X393" si="226">S397+S398+S416</f>
        <v>11400</v>
      </c>
      <c r="T393" s="142">
        <f t="shared" si="226"/>
        <v>11400</v>
      </c>
      <c r="U393" s="142">
        <f t="shared" si="226"/>
        <v>0</v>
      </c>
      <c r="V393" s="142">
        <f t="shared" si="226"/>
        <v>11400</v>
      </c>
      <c r="W393" s="142">
        <f t="shared" si="226"/>
        <v>11400</v>
      </c>
      <c r="X393" s="142">
        <f t="shared" si="226"/>
        <v>0</v>
      </c>
    </row>
    <row r="394" spans="1:24" s="132" customFormat="1" x14ac:dyDescent="0.25">
      <c r="A394" s="136"/>
      <c r="B394" s="136"/>
      <c r="C394" s="136"/>
      <c r="D394" s="137"/>
      <c r="E394" s="141" t="s">
        <v>6</v>
      </c>
      <c r="F394" s="136"/>
      <c r="G394" s="142"/>
      <c r="H394" s="142"/>
      <c r="I394" s="142"/>
      <c r="J394" s="142"/>
      <c r="K394" s="142"/>
      <c r="L394" s="142"/>
      <c r="M394" s="142"/>
      <c r="N394" s="142"/>
      <c r="O394" s="142"/>
      <c r="P394" s="142">
        <f t="shared" si="222"/>
        <v>0</v>
      </c>
      <c r="Q394" s="142">
        <f t="shared" si="223"/>
        <v>0</v>
      </c>
      <c r="R394" s="142">
        <f t="shared" si="224"/>
        <v>0</v>
      </c>
      <c r="S394" s="142"/>
      <c r="T394" s="142"/>
      <c r="U394" s="142"/>
      <c r="V394" s="142"/>
      <c r="W394" s="142"/>
      <c r="X394" s="142"/>
    </row>
    <row r="395" spans="1:24" s="132" customFormat="1" ht="28.5" x14ac:dyDescent="0.25">
      <c r="A395" s="136"/>
      <c r="B395" s="136"/>
      <c r="C395" s="136"/>
      <c r="D395" s="137"/>
      <c r="E395" s="143" t="s">
        <v>351</v>
      </c>
      <c r="F395" s="145"/>
      <c r="G395" s="142"/>
      <c r="H395" s="142"/>
      <c r="I395" s="142"/>
      <c r="J395" s="142"/>
      <c r="K395" s="142"/>
      <c r="L395" s="142"/>
      <c r="M395" s="142"/>
      <c r="N395" s="142"/>
      <c r="O395" s="142"/>
      <c r="P395" s="142">
        <f t="shared" si="222"/>
        <v>0</v>
      </c>
      <c r="Q395" s="142">
        <f t="shared" si="223"/>
        <v>0</v>
      </c>
      <c r="R395" s="142">
        <f t="shared" si="224"/>
        <v>0</v>
      </c>
      <c r="S395" s="142"/>
      <c r="T395" s="142"/>
      <c r="U395" s="142"/>
      <c r="V395" s="142"/>
      <c r="W395" s="142"/>
      <c r="X395" s="142"/>
    </row>
    <row r="396" spans="1:24" s="132" customFormat="1" ht="12.75" hidden="1" customHeight="1" x14ac:dyDescent="0.25">
      <c r="A396" s="136"/>
      <c r="B396" s="136"/>
      <c r="C396" s="136"/>
      <c r="D396" s="137"/>
      <c r="E396" s="141" t="s">
        <v>204</v>
      </c>
      <c r="F396" s="136" t="s">
        <v>205</v>
      </c>
      <c r="G396" s="142"/>
      <c r="H396" s="142"/>
      <c r="I396" s="142"/>
      <c r="J396" s="142"/>
      <c r="K396" s="142"/>
      <c r="L396" s="142"/>
      <c r="M396" s="142"/>
      <c r="N396" s="142"/>
      <c r="O396" s="142"/>
      <c r="P396" s="142">
        <f t="shared" si="222"/>
        <v>0</v>
      </c>
      <c r="Q396" s="142">
        <f t="shared" si="223"/>
        <v>0</v>
      </c>
      <c r="R396" s="142">
        <f t="shared" si="224"/>
        <v>0</v>
      </c>
      <c r="S396" s="142"/>
      <c r="T396" s="142"/>
      <c r="U396" s="142"/>
      <c r="V396" s="142"/>
      <c r="W396" s="142"/>
      <c r="X396" s="142"/>
    </row>
    <row r="397" spans="1:24" s="132" customFormat="1" ht="28.5" x14ac:dyDescent="0.25">
      <c r="A397" s="152"/>
      <c r="B397" s="152"/>
      <c r="C397" s="152"/>
      <c r="D397" s="153"/>
      <c r="E397" s="141" t="s">
        <v>215</v>
      </c>
      <c r="F397" s="152" t="s">
        <v>216</v>
      </c>
      <c r="G397" s="142">
        <f>H397+I397</f>
        <v>5430.4</v>
      </c>
      <c r="H397" s="142">
        <v>5430.4</v>
      </c>
      <c r="I397" s="142"/>
      <c r="J397" s="142">
        <f>K397+L397</f>
        <v>7200</v>
      </c>
      <c r="K397" s="142">
        <v>7200</v>
      </c>
      <c r="L397" s="142"/>
      <c r="M397" s="142">
        <f>N397+O397</f>
        <v>10000</v>
      </c>
      <c r="N397" s="142">
        <v>10000</v>
      </c>
      <c r="O397" s="142"/>
      <c r="P397" s="142">
        <f t="shared" si="222"/>
        <v>2800</v>
      </c>
      <c r="Q397" s="142">
        <f t="shared" si="223"/>
        <v>2800</v>
      </c>
      <c r="R397" s="142">
        <f t="shared" si="224"/>
        <v>0</v>
      </c>
      <c r="S397" s="142">
        <f>T397+U397</f>
        <v>10000</v>
      </c>
      <c r="T397" s="142">
        <v>10000</v>
      </c>
      <c r="U397" s="142"/>
      <c r="V397" s="142">
        <f>W397+X397</f>
        <v>10000</v>
      </c>
      <c r="W397" s="142">
        <v>10000</v>
      </c>
      <c r="X397" s="142"/>
    </row>
    <row r="398" spans="1:24" s="132" customFormat="1" ht="28.5" x14ac:dyDescent="0.25">
      <c r="A398" s="136"/>
      <c r="B398" s="136"/>
      <c r="C398" s="136"/>
      <c r="D398" s="137"/>
      <c r="E398" s="141" t="s">
        <v>391</v>
      </c>
      <c r="F398" s="136">
        <v>4269</v>
      </c>
      <c r="G398" s="142">
        <f t="shared" ref="G398:G416" si="227">H398+I398</f>
        <v>1594</v>
      </c>
      <c r="H398" s="142">
        <v>1594</v>
      </c>
      <c r="I398" s="142"/>
      <c r="J398" s="142">
        <f t="shared" ref="J398:J416" si="228">K398+L398</f>
        <v>1400</v>
      </c>
      <c r="K398" s="142">
        <v>1400</v>
      </c>
      <c r="L398" s="142"/>
      <c r="M398" s="142">
        <f t="shared" ref="M398:M416" si="229">N398+O398</f>
        <v>1400</v>
      </c>
      <c r="N398" s="142">
        <v>1400</v>
      </c>
      <c r="O398" s="142"/>
      <c r="P398" s="142">
        <f t="shared" si="222"/>
        <v>0</v>
      </c>
      <c r="Q398" s="142">
        <f t="shared" si="223"/>
        <v>0</v>
      </c>
      <c r="R398" s="142">
        <f t="shared" si="224"/>
        <v>0</v>
      </c>
      <c r="S398" s="142">
        <f t="shared" ref="S398:S416" si="230">T398+U398</f>
        <v>1400</v>
      </c>
      <c r="T398" s="142">
        <v>1400</v>
      </c>
      <c r="U398" s="142"/>
      <c r="V398" s="142">
        <f t="shared" ref="V398:V416" si="231">W398+X398</f>
        <v>1400</v>
      </c>
      <c r="W398" s="142">
        <v>1400</v>
      </c>
      <c r="X398" s="142"/>
    </row>
    <row r="399" spans="1:24" s="132" customFormat="1" ht="25.5" hidden="1" customHeight="1" x14ac:dyDescent="0.25">
      <c r="A399" s="136"/>
      <c r="B399" s="136"/>
      <c r="C399" s="136"/>
      <c r="D399" s="137"/>
      <c r="E399" s="141" t="s">
        <v>244</v>
      </c>
      <c r="F399" s="136" t="s">
        <v>245</v>
      </c>
      <c r="G399" s="142">
        <f t="shared" si="227"/>
        <v>0</v>
      </c>
      <c r="H399" s="142"/>
      <c r="I399" s="142"/>
      <c r="J399" s="142">
        <f t="shared" si="228"/>
        <v>0</v>
      </c>
      <c r="K399" s="142"/>
      <c r="L399" s="142"/>
      <c r="M399" s="142">
        <f t="shared" si="229"/>
        <v>0</v>
      </c>
      <c r="N399" s="142"/>
      <c r="O399" s="142"/>
      <c r="P399" s="142">
        <f t="shared" si="222"/>
        <v>0</v>
      </c>
      <c r="Q399" s="142">
        <f t="shared" si="223"/>
        <v>0</v>
      </c>
      <c r="R399" s="142">
        <f t="shared" si="224"/>
        <v>0</v>
      </c>
      <c r="S399" s="142">
        <f t="shared" si="230"/>
        <v>0</v>
      </c>
      <c r="T399" s="142"/>
      <c r="U399" s="142"/>
      <c r="V399" s="142">
        <f t="shared" si="231"/>
        <v>0</v>
      </c>
      <c r="W399" s="142"/>
      <c r="X399" s="142"/>
    </row>
    <row r="400" spans="1:24" s="132" customFormat="1" ht="12.75" hidden="1" customHeight="1" x14ac:dyDescent="0.25">
      <c r="A400" s="136"/>
      <c r="B400" s="136"/>
      <c r="C400" s="136"/>
      <c r="D400" s="137"/>
      <c r="E400" s="143" t="s">
        <v>352</v>
      </c>
      <c r="F400" s="145"/>
      <c r="G400" s="142">
        <f t="shared" si="227"/>
        <v>0</v>
      </c>
      <c r="H400" s="142"/>
      <c r="I400" s="142"/>
      <c r="J400" s="142">
        <f t="shared" si="228"/>
        <v>0</v>
      </c>
      <c r="K400" s="142"/>
      <c r="L400" s="142"/>
      <c r="M400" s="142">
        <f t="shared" si="229"/>
        <v>0</v>
      </c>
      <c r="N400" s="142"/>
      <c r="O400" s="142"/>
      <c r="P400" s="142">
        <f t="shared" si="222"/>
        <v>0</v>
      </c>
      <c r="Q400" s="142">
        <f t="shared" si="223"/>
        <v>0</v>
      </c>
      <c r="R400" s="142">
        <f t="shared" si="224"/>
        <v>0</v>
      </c>
      <c r="S400" s="142">
        <f t="shared" si="230"/>
        <v>0</v>
      </c>
      <c r="T400" s="142"/>
      <c r="U400" s="142"/>
      <c r="V400" s="142">
        <f t="shared" si="231"/>
        <v>0</v>
      </c>
      <c r="W400" s="142"/>
      <c r="X400" s="142"/>
    </row>
    <row r="401" spans="1:24" s="132" customFormat="1" ht="25.5" hidden="1" customHeight="1" x14ac:dyDescent="0.25">
      <c r="A401" s="136"/>
      <c r="B401" s="136"/>
      <c r="C401" s="136"/>
      <c r="D401" s="137"/>
      <c r="E401" s="141" t="s">
        <v>231</v>
      </c>
      <c r="F401" s="136" t="s">
        <v>232</v>
      </c>
      <c r="G401" s="142">
        <f t="shared" si="227"/>
        <v>0</v>
      </c>
      <c r="H401" s="142"/>
      <c r="I401" s="142"/>
      <c r="J401" s="142">
        <f t="shared" si="228"/>
        <v>0</v>
      </c>
      <c r="K401" s="142"/>
      <c r="L401" s="142"/>
      <c r="M401" s="142">
        <f t="shared" si="229"/>
        <v>0</v>
      </c>
      <c r="N401" s="142"/>
      <c r="O401" s="142"/>
      <c r="P401" s="142">
        <f t="shared" si="222"/>
        <v>0</v>
      </c>
      <c r="Q401" s="142">
        <f t="shared" si="223"/>
        <v>0</v>
      </c>
      <c r="R401" s="142">
        <f t="shared" si="224"/>
        <v>0</v>
      </c>
      <c r="S401" s="142">
        <f t="shared" si="230"/>
        <v>0</v>
      </c>
      <c r="T401" s="142"/>
      <c r="U401" s="142"/>
      <c r="V401" s="142">
        <f t="shared" si="231"/>
        <v>0</v>
      </c>
      <c r="W401" s="142"/>
      <c r="X401" s="142"/>
    </row>
    <row r="402" spans="1:24" s="132" customFormat="1" ht="12.75" hidden="1" customHeight="1" x14ac:dyDescent="0.25">
      <c r="A402" s="136">
        <v>2825</v>
      </c>
      <c r="B402" s="136">
        <v>8</v>
      </c>
      <c r="C402" s="136">
        <v>2</v>
      </c>
      <c r="D402" s="137">
        <v>5</v>
      </c>
      <c r="E402" s="141" t="s">
        <v>166</v>
      </c>
      <c r="F402" s="136"/>
      <c r="G402" s="142">
        <f t="shared" si="227"/>
        <v>0</v>
      </c>
      <c r="H402" s="142"/>
      <c r="I402" s="142"/>
      <c r="J402" s="142">
        <f t="shared" si="228"/>
        <v>0</v>
      </c>
      <c r="K402" s="142"/>
      <c r="L402" s="142"/>
      <c r="M402" s="142">
        <f t="shared" si="229"/>
        <v>0</v>
      </c>
      <c r="N402" s="142"/>
      <c r="O402" s="142"/>
      <c r="P402" s="142">
        <f t="shared" si="222"/>
        <v>0</v>
      </c>
      <c r="Q402" s="142">
        <f t="shared" si="223"/>
        <v>0</v>
      </c>
      <c r="R402" s="142">
        <f t="shared" si="224"/>
        <v>0</v>
      </c>
      <c r="S402" s="142">
        <f t="shared" si="230"/>
        <v>0</v>
      </c>
      <c r="T402" s="142"/>
      <c r="U402" s="142"/>
      <c r="V402" s="142">
        <f t="shared" si="231"/>
        <v>0</v>
      </c>
      <c r="W402" s="142"/>
      <c r="X402" s="142"/>
    </row>
    <row r="403" spans="1:24" s="132" customFormat="1" ht="12.75" hidden="1" customHeight="1" x14ac:dyDescent="0.25">
      <c r="A403" s="136"/>
      <c r="B403" s="136"/>
      <c r="C403" s="136"/>
      <c r="D403" s="137"/>
      <c r="E403" s="141" t="s">
        <v>6</v>
      </c>
      <c r="F403" s="136"/>
      <c r="G403" s="142">
        <f t="shared" si="227"/>
        <v>0</v>
      </c>
      <c r="H403" s="142"/>
      <c r="I403" s="142"/>
      <c r="J403" s="142">
        <f t="shared" si="228"/>
        <v>0</v>
      </c>
      <c r="K403" s="142"/>
      <c r="L403" s="142"/>
      <c r="M403" s="142">
        <f t="shared" si="229"/>
        <v>0</v>
      </c>
      <c r="N403" s="142"/>
      <c r="O403" s="142"/>
      <c r="P403" s="142">
        <f t="shared" si="222"/>
        <v>0</v>
      </c>
      <c r="Q403" s="142">
        <f t="shared" si="223"/>
        <v>0</v>
      </c>
      <c r="R403" s="142">
        <f t="shared" si="224"/>
        <v>0</v>
      </c>
      <c r="S403" s="142">
        <f t="shared" si="230"/>
        <v>0</v>
      </c>
      <c r="T403" s="142"/>
      <c r="U403" s="142"/>
      <c r="V403" s="142">
        <f t="shared" si="231"/>
        <v>0</v>
      </c>
      <c r="W403" s="142"/>
      <c r="X403" s="142"/>
    </row>
    <row r="404" spans="1:24" s="132" customFormat="1" ht="12.75" hidden="1" customHeight="1" x14ac:dyDescent="0.25">
      <c r="A404" s="136"/>
      <c r="B404" s="136"/>
      <c r="C404" s="136"/>
      <c r="D404" s="137"/>
      <c r="E404" s="143" t="s">
        <v>353</v>
      </c>
      <c r="F404" s="145"/>
      <c r="G404" s="142">
        <f t="shared" si="227"/>
        <v>0</v>
      </c>
      <c r="H404" s="142"/>
      <c r="I404" s="142"/>
      <c r="J404" s="142">
        <f t="shared" si="228"/>
        <v>0</v>
      </c>
      <c r="K404" s="142"/>
      <c r="L404" s="142"/>
      <c r="M404" s="142">
        <f t="shared" si="229"/>
        <v>0</v>
      </c>
      <c r="N404" s="142"/>
      <c r="O404" s="142"/>
      <c r="P404" s="142">
        <f t="shared" si="222"/>
        <v>0</v>
      </c>
      <c r="Q404" s="142">
        <f t="shared" si="223"/>
        <v>0</v>
      </c>
      <c r="R404" s="142">
        <f t="shared" si="224"/>
        <v>0</v>
      </c>
      <c r="S404" s="142">
        <f t="shared" si="230"/>
        <v>0</v>
      </c>
      <c r="T404" s="142"/>
      <c r="U404" s="142"/>
      <c r="V404" s="142">
        <f t="shared" si="231"/>
        <v>0</v>
      </c>
      <c r="W404" s="142"/>
      <c r="X404" s="142"/>
    </row>
    <row r="405" spans="1:24" s="132" customFormat="1" ht="25.5" hidden="1" customHeight="1" x14ac:dyDescent="0.25">
      <c r="A405" s="136"/>
      <c r="B405" s="136"/>
      <c r="C405" s="136"/>
      <c r="D405" s="137"/>
      <c r="E405" s="141" t="s">
        <v>231</v>
      </c>
      <c r="F405" s="136" t="s">
        <v>232</v>
      </c>
      <c r="G405" s="142">
        <f t="shared" si="227"/>
        <v>0</v>
      </c>
      <c r="H405" s="142"/>
      <c r="I405" s="142"/>
      <c r="J405" s="142">
        <f t="shared" si="228"/>
        <v>0</v>
      </c>
      <c r="K405" s="142"/>
      <c r="L405" s="142"/>
      <c r="M405" s="142">
        <f t="shared" si="229"/>
        <v>0</v>
      </c>
      <c r="N405" s="142"/>
      <c r="O405" s="142"/>
      <c r="P405" s="142">
        <f t="shared" si="222"/>
        <v>0</v>
      </c>
      <c r="Q405" s="142">
        <f t="shared" si="223"/>
        <v>0</v>
      </c>
      <c r="R405" s="142">
        <f t="shared" si="224"/>
        <v>0</v>
      </c>
      <c r="S405" s="142">
        <f t="shared" si="230"/>
        <v>0</v>
      </c>
      <c r="T405" s="142"/>
      <c r="U405" s="142"/>
      <c r="V405" s="142">
        <f t="shared" si="231"/>
        <v>0</v>
      </c>
      <c r="W405" s="142"/>
      <c r="X405" s="142"/>
    </row>
    <row r="406" spans="1:24" s="132" customFormat="1" ht="12.75" hidden="1" customHeight="1" x14ac:dyDescent="0.25">
      <c r="A406" s="136"/>
      <c r="B406" s="136"/>
      <c r="C406" s="136"/>
      <c r="D406" s="137"/>
      <c r="E406" s="143" t="s">
        <v>354</v>
      </c>
      <c r="F406" s="145"/>
      <c r="G406" s="142">
        <f t="shared" si="227"/>
        <v>0</v>
      </c>
      <c r="H406" s="142"/>
      <c r="I406" s="142"/>
      <c r="J406" s="142">
        <f t="shared" si="228"/>
        <v>0</v>
      </c>
      <c r="K406" s="142"/>
      <c r="L406" s="142"/>
      <c r="M406" s="142">
        <f t="shared" si="229"/>
        <v>0</v>
      </c>
      <c r="N406" s="142"/>
      <c r="O406" s="142"/>
      <c r="P406" s="142">
        <f t="shared" si="222"/>
        <v>0</v>
      </c>
      <c r="Q406" s="142">
        <f t="shared" si="223"/>
        <v>0</v>
      </c>
      <c r="R406" s="142">
        <f t="shared" si="224"/>
        <v>0</v>
      </c>
      <c r="S406" s="142">
        <f t="shared" si="230"/>
        <v>0</v>
      </c>
      <c r="T406" s="142"/>
      <c r="U406" s="142"/>
      <c r="V406" s="142">
        <f t="shared" si="231"/>
        <v>0</v>
      </c>
      <c r="W406" s="142"/>
      <c r="X406" s="142"/>
    </row>
    <row r="407" spans="1:24" s="132" customFormat="1" ht="25.5" hidden="1" customHeight="1" x14ac:dyDescent="0.25">
      <c r="A407" s="136"/>
      <c r="B407" s="136"/>
      <c r="C407" s="136"/>
      <c r="D407" s="137"/>
      <c r="E407" s="141" t="s">
        <v>231</v>
      </c>
      <c r="F407" s="136" t="s">
        <v>232</v>
      </c>
      <c r="G407" s="142">
        <f t="shared" si="227"/>
        <v>0</v>
      </c>
      <c r="H407" s="142"/>
      <c r="I407" s="142"/>
      <c r="J407" s="142">
        <f t="shared" si="228"/>
        <v>0</v>
      </c>
      <c r="K407" s="142"/>
      <c r="L407" s="142"/>
      <c r="M407" s="142">
        <f t="shared" si="229"/>
        <v>0</v>
      </c>
      <c r="N407" s="142"/>
      <c r="O407" s="142"/>
      <c r="P407" s="142">
        <f t="shared" si="222"/>
        <v>0</v>
      </c>
      <c r="Q407" s="142">
        <f t="shared" si="223"/>
        <v>0</v>
      </c>
      <c r="R407" s="142">
        <f t="shared" si="224"/>
        <v>0</v>
      </c>
      <c r="S407" s="142">
        <f t="shared" si="230"/>
        <v>0</v>
      </c>
      <c r="T407" s="142"/>
      <c r="U407" s="142"/>
      <c r="V407" s="142">
        <f t="shared" si="231"/>
        <v>0</v>
      </c>
      <c r="W407" s="142"/>
      <c r="X407" s="142"/>
    </row>
    <row r="408" spans="1:24" s="132" customFormat="1" ht="12.75" hidden="1" customHeight="1" x14ac:dyDescent="0.25">
      <c r="A408" s="136"/>
      <c r="B408" s="136"/>
      <c r="C408" s="136"/>
      <c r="D408" s="137"/>
      <c r="E408" s="143" t="s">
        <v>355</v>
      </c>
      <c r="F408" s="145"/>
      <c r="G408" s="142">
        <f t="shared" si="227"/>
        <v>0</v>
      </c>
      <c r="H408" s="142"/>
      <c r="I408" s="142"/>
      <c r="J408" s="142">
        <f t="shared" si="228"/>
        <v>0</v>
      </c>
      <c r="K408" s="142"/>
      <c r="L408" s="142"/>
      <c r="M408" s="142">
        <f t="shared" si="229"/>
        <v>0</v>
      </c>
      <c r="N408" s="142"/>
      <c r="O408" s="142"/>
      <c r="P408" s="142">
        <f t="shared" si="222"/>
        <v>0</v>
      </c>
      <c r="Q408" s="142">
        <f t="shared" si="223"/>
        <v>0</v>
      </c>
      <c r="R408" s="142">
        <f t="shared" si="224"/>
        <v>0</v>
      </c>
      <c r="S408" s="142">
        <f t="shared" si="230"/>
        <v>0</v>
      </c>
      <c r="T408" s="142"/>
      <c r="U408" s="142"/>
      <c r="V408" s="142">
        <f t="shared" si="231"/>
        <v>0</v>
      </c>
      <c r="W408" s="142"/>
      <c r="X408" s="142"/>
    </row>
    <row r="409" spans="1:24" s="132" customFormat="1" ht="25.5" hidden="1" customHeight="1" x14ac:dyDescent="0.25">
      <c r="A409" s="136"/>
      <c r="B409" s="136"/>
      <c r="C409" s="136"/>
      <c r="D409" s="137"/>
      <c r="E409" s="141" t="s">
        <v>254</v>
      </c>
      <c r="F409" s="136" t="s">
        <v>255</v>
      </c>
      <c r="G409" s="142">
        <f t="shared" si="227"/>
        <v>0</v>
      </c>
      <c r="H409" s="142"/>
      <c r="I409" s="142"/>
      <c r="J409" s="142">
        <f t="shared" si="228"/>
        <v>0</v>
      </c>
      <c r="K409" s="142"/>
      <c r="L409" s="142"/>
      <c r="M409" s="142">
        <f t="shared" si="229"/>
        <v>0</v>
      </c>
      <c r="N409" s="142"/>
      <c r="O409" s="142"/>
      <c r="P409" s="142">
        <f t="shared" si="222"/>
        <v>0</v>
      </c>
      <c r="Q409" s="142">
        <f t="shared" si="223"/>
        <v>0</v>
      </c>
      <c r="R409" s="142">
        <f t="shared" si="224"/>
        <v>0</v>
      </c>
      <c r="S409" s="142">
        <f t="shared" si="230"/>
        <v>0</v>
      </c>
      <c r="T409" s="142"/>
      <c r="U409" s="142"/>
      <c r="V409" s="142">
        <f t="shared" si="231"/>
        <v>0</v>
      </c>
      <c r="W409" s="142"/>
      <c r="X409" s="142"/>
    </row>
    <row r="410" spans="1:24" s="132" customFormat="1" ht="12.75" hidden="1" customHeight="1" x14ac:dyDescent="0.25">
      <c r="A410" s="136"/>
      <c r="B410" s="136"/>
      <c r="C410" s="136"/>
      <c r="D410" s="137"/>
      <c r="E410" s="141" t="s">
        <v>260</v>
      </c>
      <c r="F410" s="136" t="s">
        <v>261</v>
      </c>
      <c r="G410" s="142">
        <f t="shared" si="227"/>
        <v>0</v>
      </c>
      <c r="H410" s="142"/>
      <c r="I410" s="142"/>
      <c r="J410" s="142">
        <f t="shared" si="228"/>
        <v>0</v>
      </c>
      <c r="K410" s="142"/>
      <c r="L410" s="142"/>
      <c r="M410" s="142">
        <f t="shared" si="229"/>
        <v>0</v>
      </c>
      <c r="N410" s="142"/>
      <c r="O410" s="142"/>
      <c r="P410" s="142">
        <f t="shared" si="222"/>
        <v>0</v>
      </c>
      <c r="Q410" s="142">
        <f t="shared" si="223"/>
        <v>0</v>
      </c>
      <c r="R410" s="142">
        <f t="shared" si="224"/>
        <v>0</v>
      </c>
      <c r="S410" s="142">
        <f t="shared" si="230"/>
        <v>0</v>
      </c>
      <c r="T410" s="142"/>
      <c r="U410" s="142"/>
      <c r="V410" s="142">
        <f t="shared" si="231"/>
        <v>0</v>
      </c>
      <c r="W410" s="142"/>
      <c r="X410" s="142"/>
    </row>
    <row r="411" spans="1:24" s="132" customFormat="1" ht="25.5" hidden="1" customHeight="1" x14ac:dyDescent="0.25">
      <c r="A411" s="136">
        <v>2827</v>
      </c>
      <c r="B411" s="136">
        <v>8</v>
      </c>
      <c r="C411" s="136">
        <v>2</v>
      </c>
      <c r="D411" s="137">
        <v>7</v>
      </c>
      <c r="E411" s="141" t="s">
        <v>167</v>
      </c>
      <c r="F411" s="136"/>
      <c r="G411" s="142">
        <f t="shared" si="227"/>
        <v>0</v>
      </c>
      <c r="H411" s="142"/>
      <c r="I411" s="142"/>
      <c r="J411" s="142">
        <f t="shared" si="228"/>
        <v>0</v>
      </c>
      <c r="K411" s="142"/>
      <c r="L411" s="142"/>
      <c r="M411" s="142">
        <f t="shared" si="229"/>
        <v>0</v>
      </c>
      <c r="N411" s="142"/>
      <c r="O411" s="142"/>
      <c r="P411" s="142">
        <f t="shared" si="222"/>
        <v>0</v>
      </c>
      <c r="Q411" s="142">
        <f t="shared" si="223"/>
        <v>0</v>
      </c>
      <c r="R411" s="142">
        <f t="shared" si="224"/>
        <v>0</v>
      </c>
      <c r="S411" s="142">
        <f t="shared" si="230"/>
        <v>0</v>
      </c>
      <c r="T411" s="142"/>
      <c r="U411" s="142"/>
      <c r="V411" s="142">
        <f t="shared" si="231"/>
        <v>0</v>
      </c>
      <c r="W411" s="142"/>
      <c r="X411" s="142"/>
    </row>
    <row r="412" spans="1:24" s="132" customFormat="1" ht="12.75" hidden="1" customHeight="1" x14ac:dyDescent="0.25">
      <c r="A412" s="136"/>
      <c r="B412" s="136"/>
      <c r="C412" s="136"/>
      <c r="D412" s="137"/>
      <c r="E412" s="141" t="s">
        <v>6</v>
      </c>
      <c r="F412" s="136"/>
      <c r="G412" s="142">
        <f t="shared" si="227"/>
        <v>0</v>
      </c>
      <c r="H412" s="142"/>
      <c r="I412" s="142"/>
      <c r="J412" s="142">
        <f t="shared" si="228"/>
        <v>0</v>
      </c>
      <c r="K412" s="142"/>
      <c r="L412" s="142"/>
      <c r="M412" s="142">
        <f t="shared" si="229"/>
        <v>0</v>
      </c>
      <c r="N412" s="142"/>
      <c r="O412" s="142"/>
      <c r="P412" s="142">
        <f t="shared" si="222"/>
        <v>0</v>
      </c>
      <c r="Q412" s="142">
        <f t="shared" si="223"/>
        <v>0</v>
      </c>
      <c r="R412" s="142">
        <f t="shared" si="224"/>
        <v>0</v>
      </c>
      <c r="S412" s="142">
        <f t="shared" si="230"/>
        <v>0</v>
      </c>
      <c r="T412" s="142"/>
      <c r="U412" s="142"/>
      <c r="V412" s="142">
        <f t="shared" si="231"/>
        <v>0</v>
      </c>
      <c r="W412" s="142"/>
      <c r="X412" s="142"/>
    </row>
    <row r="413" spans="1:24" s="132" customFormat="1" ht="12.75" hidden="1" customHeight="1" x14ac:dyDescent="0.25">
      <c r="A413" s="136"/>
      <c r="B413" s="136"/>
      <c r="C413" s="136"/>
      <c r="D413" s="137"/>
      <c r="E413" s="143" t="s">
        <v>356</v>
      </c>
      <c r="F413" s="145"/>
      <c r="G413" s="142">
        <f t="shared" si="227"/>
        <v>0</v>
      </c>
      <c r="H413" s="142"/>
      <c r="I413" s="142"/>
      <c r="J413" s="142">
        <f t="shared" si="228"/>
        <v>0</v>
      </c>
      <c r="K413" s="142"/>
      <c r="L413" s="142"/>
      <c r="M413" s="142">
        <f t="shared" si="229"/>
        <v>0</v>
      </c>
      <c r="N413" s="142"/>
      <c r="O413" s="142"/>
      <c r="P413" s="142">
        <f t="shared" si="222"/>
        <v>0</v>
      </c>
      <c r="Q413" s="142">
        <f t="shared" si="223"/>
        <v>0</v>
      </c>
      <c r="R413" s="142">
        <f t="shared" si="224"/>
        <v>0</v>
      </c>
      <c r="S413" s="142">
        <f t="shared" si="230"/>
        <v>0</v>
      </c>
      <c r="T413" s="142"/>
      <c r="U413" s="142"/>
      <c r="V413" s="142">
        <f t="shared" si="231"/>
        <v>0</v>
      </c>
      <c r="W413" s="142"/>
      <c r="X413" s="142"/>
    </row>
    <row r="414" spans="1:24" s="132" customFormat="1" ht="12.75" hidden="1" customHeight="1" x14ac:dyDescent="0.25">
      <c r="A414" s="136"/>
      <c r="B414" s="136"/>
      <c r="C414" s="136"/>
      <c r="D414" s="137"/>
      <c r="E414" s="141" t="s">
        <v>215</v>
      </c>
      <c r="F414" s="136" t="s">
        <v>216</v>
      </c>
      <c r="G414" s="142">
        <f t="shared" si="227"/>
        <v>0</v>
      </c>
      <c r="H414" s="142"/>
      <c r="I414" s="142"/>
      <c r="J414" s="142">
        <f t="shared" si="228"/>
        <v>0</v>
      </c>
      <c r="K414" s="142"/>
      <c r="L414" s="142"/>
      <c r="M414" s="142">
        <f t="shared" si="229"/>
        <v>0</v>
      </c>
      <c r="N414" s="142"/>
      <c r="O414" s="142"/>
      <c r="P414" s="142">
        <f t="shared" si="222"/>
        <v>0</v>
      </c>
      <c r="Q414" s="142">
        <f t="shared" si="223"/>
        <v>0</v>
      </c>
      <c r="R414" s="142">
        <f t="shared" si="224"/>
        <v>0</v>
      </c>
      <c r="S414" s="142">
        <f t="shared" si="230"/>
        <v>0</v>
      </c>
      <c r="T414" s="142"/>
      <c r="U414" s="142"/>
      <c r="V414" s="142">
        <f t="shared" si="231"/>
        <v>0</v>
      </c>
      <c r="W414" s="142"/>
      <c r="X414" s="142"/>
    </row>
    <row r="415" spans="1:24" s="132" customFormat="1" ht="25.5" hidden="1" customHeight="1" x14ac:dyDescent="0.25">
      <c r="A415" s="136"/>
      <c r="B415" s="136"/>
      <c r="C415" s="136"/>
      <c r="D415" s="137"/>
      <c r="E415" s="141" t="s">
        <v>219</v>
      </c>
      <c r="F415" s="136" t="s">
        <v>220</v>
      </c>
      <c r="G415" s="142">
        <f t="shared" si="227"/>
        <v>0</v>
      </c>
      <c r="H415" s="142"/>
      <c r="I415" s="142"/>
      <c r="J415" s="142">
        <f t="shared" si="228"/>
        <v>0</v>
      </c>
      <c r="K415" s="142"/>
      <c r="L415" s="142"/>
      <c r="M415" s="142">
        <f t="shared" si="229"/>
        <v>0</v>
      </c>
      <c r="N415" s="142"/>
      <c r="O415" s="142"/>
      <c r="P415" s="142">
        <f t="shared" si="222"/>
        <v>0</v>
      </c>
      <c r="Q415" s="142">
        <f t="shared" si="223"/>
        <v>0</v>
      </c>
      <c r="R415" s="142">
        <f t="shared" si="224"/>
        <v>0</v>
      </c>
      <c r="S415" s="142">
        <f t="shared" si="230"/>
        <v>0</v>
      </c>
      <c r="T415" s="142"/>
      <c r="U415" s="142"/>
      <c r="V415" s="142">
        <f t="shared" si="231"/>
        <v>0</v>
      </c>
      <c r="W415" s="142"/>
      <c r="X415" s="142"/>
    </row>
    <row r="416" spans="1:24" s="132" customFormat="1" ht="12.75" customHeight="1" x14ac:dyDescent="0.25">
      <c r="A416" s="136"/>
      <c r="B416" s="136"/>
      <c r="C416" s="136"/>
      <c r="D416" s="137"/>
      <c r="E416" s="141" t="s">
        <v>405</v>
      </c>
      <c r="F416" s="136">
        <v>5122</v>
      </c>
      <c r="G416" s="142">
        <f t="shared" si="227"/>
        <v>900</v>
      </c>
      <c r="H416" s="142"/>
      <c r="I416" s="142">
        <v>900</v>
      </c>
      <c r="J416" s="142">
        <f t="shared" si="228"/>
        <v>0</v>
      </c>
      <c r="K416" s="142"/>
      <c r="L416" s="142">
        <v>0</v>
      </c>
      <c r="M416" s="142">
        <f t="shared" si="229"/>
        <v>0</v>
      </c>
      <c r="N416" s="142"/>
      <c r="O416" s="142">
        <v>0</v>
      </c>
      <c r="P416" s="142">
        <f t="shared" si="222"/>
        <v>0</v>
      </c>
      <c r="Q416" s="142">
        <f t="shared" si="223"/>
        <v>0</v>
      </c>
      <c r="R416" s="142">
        <f t="shared" si="224"/>
        <v>0</v>
      </c>
      <c r="S416" s="142">
        <f t="shared" si="230"/>
        <v>0</v>
      </c>
      <c r="T416" s="142"/>
      <c r="U416" s="142">
        <v>0</v>
      </c>
      <c r="V416" s="142">
        <f t="shared" si="231"/>
        <v>0</v>
      </c>
      <c r="W416" s="142"/>
      <c r="X416" s="142">
        <v>0</v>
      </c>
    </row>
    <row r="417" spans="1:24" s="132" customFormat="1" ht="28.5" x14ac:dyDescent="0.25">
      <c r="A417" s="136">
        <v>2840</v>
      </c>
      <c r="B417" s="136">
        <v>8</v>
      </c>
      <c r="C417" s="136">
        <v>4</v>
      </c>
      <c r="D417" s="137">
        <v>0</v>
      </c>
      <c r="E417" s="143" t="s">
        <v>168</v>
      </c>
      <c r="F417" s="145"/>
      <c r="G417" s="142">
        <f>H417</f>
        <v>900</v>
      </c>
      <c r="H417" s="142">
        <f>H419</f>
        <v>900</v>
      </c>
      <c r="I417" s="142"/>
      <c r="J417" s="142">
        <f>K417</f>
        <v>2300</v>
      </c>
      <c r="K417" s="142">
        <f>K419</f>
        <v>2300</v>
      </c>
      <c r="L417" s="142"/>
      <c r="M417" s="142">
        <f>N417</f>
        <v>2000</v>
      </c>
      <c r="N417" s="142">
        <f>N419</f>
        <v>2000</v>
      </c>
      <c r="O417" s="142"/>
      <c r="P417" s="142">
        <f t="shared" si="222"/>
        <v>-300</v>
      </c>
      <c r="Q417" s="142">
        <f t="shared" si="223"/>
        <v>-300</v>
      </c>
      <c r="R417" s="142">
        <f t="shared" si="224"/>
        <v>0</v>
      </c>
      <c r="S417" s="142">
        <f>T417</f>
        <v>2000</v>
      </c>
      <c r="T417" s="142">
        <f>T419</f>
        <v>2000</v>
      </c>
      <c r="U417" s="142"/>
      <c r="V417" s="142">
        <f>W417</f>
        <v>2000</v>
      </c>
      <c r="W417" s="142">
        <f>W419</f>
        <v>2000</v>
      </c>
      <c r="X417" s="142"/>
    </row>
    <row r="418" spans="1:24" s="132" customFormat="1" x14ac:dyDescent="0.25">
      <c r="A418" s="136"/>
      <c r="B418" s="136"/>
      <c r="C418" s="136"/>
      <c r="D418" s="137"/>
      <c r="E418" s="141" t="s">
        <v>120</v>
      </c>
      <c r="F418" s="136"/>
      <c r="G418" s="142"/>
      <c r="H418" s="142"/>
      <c r="I418" s="142"/>
      <c r="J418" s="142"/>
      <c r="K418" s="142"/>
      <c r="L418" s="142"/>
      <c r="M418" s="142"/>
      <c r="N418" s="142"/>
      <c r="O418" s="142"/>
      <c r="P418" s="142">
        <f t="shared" si="222"/>
        <v>0</v>
      </c>
      <c r="Q418" s="142">
        <f t="shared" si="223"/>
        <v>0</v>
      </c>
      <c r="R418" s="142">
        <f t="shared" si="224"/>
        <v>0</v>
      </c>
      <c r="S418" s="142"/>
      <c r="T418" s="142"/>
      <c r="U418" s="142"/>
      <c r="V418" s="142"/>
      <c r="W418" s="142"/>
      <c r="X418" s="142"/>
    </row>
    <row r="419" spans="1:24" s="132" customFormat="1" ht="57" x14ac:dyDescent="0.25">
      <c r="A419" s="136">
        <v>2842</v>
      </c>
      <c r="B419" s="136">
        <v>8</v>
      </c>
      <c r="C419" s="136">
        <v>4</v>
      </c>
      <c r="D419" s="137">
        <v>2</v>
      </c>
      <c r="E419" s="141" t="s">
        <v>390</v>
      </c>
      <c r="F419" s="136"/>
      <c r="G419" s="142">
        <f>H419</f>
        <v>900</v>
      </c>
      <c r="H419" s="142">
        <f>H426</f>
        <v>900</v>
      </c>
      <c r="I419" s="142"/>
      <c r="J419" s="142">
        <f>K419</f>
        <v>2300</v>
      </c>
      <c r="K419" s="142">
        <f>K426</f>
        <v>2300</v>
      </c>
      <c r="L419" s="142"/>
      <c r="M419" s="142">
        <f>N419</f>
        <v>2000</v>
      </c>
      <c r="N419" s="142">
        <f>N426</f>
        <v>2000</v>
      </c>
      <c r="O419" s="142"/>
      <c r="P419" s="142">
        <f t="shared" si="222"/>
        <v>-300</v>
      </c>
      <c r="Q419" s="142">
        <f t="shared" si="223"/>
        <v>-300</v>
      </c>
      <c r="R419" s="142">
        <f t="shared" si="224"/>
        <v>0</v>
      </c>
      <c r="S419" s="142">
        <f>T419</f>
        <v>2000</v>
      </c>
      <c r="T419" s="142">
        <f>T426</f>
        <v>2000</v>
      </c>
      <c r="U419" s="142"/>
      <c r="V419" s="142">
        <f>W419</f>
        <v>2000</v>
      </c>
      <c r="W419" s="142">
        <f>W426</f>
        <v>2000</v>
      </c>
      <c r="X419" s="142"/>
    </row>
    <row r="420" spans="1:24" s="132" customFormat="1" x14ac:dyDescent="0.25">
      <c r="A420" s="136"/>
      <c r="B420" s="136"/>
      <c r="C420" s="136"/>
      <c r="D420" s="137"/>
      <c r="E420" s="141" t="s">
        <v>6</v>
      </c>
      <c r="F420" s="136"/>
      <c r="G420" s="142"/>
      <c r="H420" s="142"/>
      <c r="I420" s="142"/>
      <c r="J420" s="142"/>
      <c r="K420" s="142"/>
      <c r="L420" s="142"/>
      <c r="M420" s="142"/>
      <c r="N420" s="142"/>
      <c r="O420" s="142"/>
      <c r="P420" s="142">
        <f t="shared" si="222"/>
        <v>0</v>
      </c>
      <c r="Q420" s="142">
        <f t="shared" si="223"/>
        <v>0</v>
      </c>
      <c r="R420" s="142">
        <f t="shared" si="224"/>
        <v>0</v>
      </c>
      <c r="S420" s="142"/>
      <c r="T420" s="142"/>
      <c r="U420" s="142"/>
      <c r="V420" s="142"/>
      <c r="W420" s="142"/>
      <c r="X420" s="142"/>
    </row>
    <row r="421" spans="1:24" s="132" customFormat="1" ht="25.5" hidden="1" customHeight="1" x14ac:dyDescent="0.25">
      <c r="A421" s="136"/>
      <c r="B421" s="136"/>
      <c r="C421" s="136"/>
      <c r="D421" s="137"/>
      <c r="E421" s="143" t="s">
        <v>357</v>
      </c>
      <c r="F421" s="145"/>
      <c r="G421" s="142"/>
      <c r="H421" s="142"/>
      <c r="I421" s="142"/>
      <c r="J421" s="142"/>
      <c r="K421" s="142"/>
      <c r="L421" s="142"/>
      <c r="M421" s="142"/>
      <c r="N421" s="142"/>
      <c r="O421" s="142"/>
      <c r="P421" s="142">
        <f t="shared" si="222"/>
        <v>0</v>
      </c>
      <c r="Q421" s="142">
        <f t="shared" si="223"/>
        <v>0</v>
      </c>
      <c r="R421" s="142">
        <f t="shared" si="224"/>
        <v>0</v>
      </c>
      <c r="S421" s="142"/>
      <c r="T421" s="142"/>
      <c r="U421" s="142"/>
      <c r="V421" s="142"/>
      <c r="W421" s="142"/>
      <c r="X421" s="142"/>
    </row>
    <row r="422" spans="1:24" s="132" customFormat="1" ht="12.75" hidden="1" customHeight="1" x14ac:dyDescent="0.25">
      <c r="A422" s="136"/>
      <c r="B422" s="136"/>
      <c r="C422" s="136"/>
      <c r="D422" s="137"/>
      <c r="E422" s="141" t="s">
        <v>215</v>
      </c>
      <c r="F422" s="136" t="s">
        <v>216</v>
      </c>
      <c r="G422" s="142"/>
      <c r="H422" s="142"/>
      <c r="I422" s="142"/>
      <c r="J422" s="142"/>
      <c r="K422" s="142"/>
      <c r="L422" s="142"/>
      <c r="M422" s="142"/>
      <c r="N422" s="142"/>
      <c r="O422" s="142"/>
      <c r="P422" s="142">
        <f t="shared" si="222"/>
        <v>0</v>
      </c>
      <c r="Q422" s="142">
        <f t="shared" si="223"/>
        <v>0</v>
      </c>
      <c r="R422" s="142">
        <f t="shared" si="224"/>
        <v>0</v>
      </c>
      <c r="S422" s="142"/>
      <c r="T422" s="142"/>
      <c r="U422" s="142"/>
      <c r="V422" s="142"/>
      <c r="W422" s="142"/>
      <c r="X422" s="142"/>
    </row>
    <row r="423" spans="1:24" s="132" customFormat="1" ht="12.75" hidden="1" customHeight="1" x14ac:dyDescent="0.25">
      <c r="A423" s="136">
        <v>2843</v>
      </c>
      <c r="B423" s="136">
        <v>8</v>
      </c>
      <c r="C423" s="136">
        <v>4</v>
      </c>
      <c r="D423" s="137">
        <v>3</v>
      </c>
      <c r="E423" s="141" t="s">
        <v>169</v>
      </c>
      <c r="F423" s="136"/>
      <c r="G423" s="142"/>
      <c r="H423" s="142"/>
      <c r="I423" s="142"/>
      <c r="J423" s="142"/>
      <c r="K423" s="142"/>
      <c r="L423" s="142"/>
      <c r="M423" s="142"/>
      <c r="N423" s="142"/>
      <c r="O423" s="142"/>
      <c r="P423" s="142">
        <f t="shared" si="222"/>
        <v>0</v>
      </c>
      <c r="Q423" s="142">
        <f t="shared" si="223"/>
        <v>0</v>
      </c>
      <c r="R423" s="142">
        <f t="shared" si="224"/>
        <v>0</v>
      </c>
      <c r="S423" s="142"/>
      <c r="T423" s="142"/>
      <c r="U423" s="142"/>
      <c r="V423" s="142"/>
      <c r="W423" s="142"/>
      <c r="X423" s="142"/>
    </row>
    <row r="424" spans="1:24" s="132" customFormat="1" ht="12.75" hidden="1" customHeight="1" x14ac:dyDescent="0.25">
      <c r="A424" s="136"/>
      <c r="B424" s="136"/>
      <c r="C424" s="136"/>
      <c r="D424" s="137"/>
      <c r="E424" s="141" t="s">
        <v>6</v>
      </c>
      <c r="F424" s="136"/>
      <c r="G424" s="142"/>
      <c r="H424" s="142"/>
      <c r="I424" s="142"/>
      <c r="J424" s="142"/>
      <c r="K424" s="142"/>
      <c r="L424" s="142"/>
      <c r="M424" s="142"/>
      <c r="N424" s="142"/>
      <c r="O424" s="142"/>
      <c r="P424" s="142">
        <f t="shared" si="222"/>
        <v>0</v>
      </c>
      <c r="Q424" s="142">
        <f t="shared" si="223"/>
        <v>0</v>
      </c>
      <c r="R424" s="142">
        <f t="shared" si="224"/>
        <v>0</v>
      </c>
      <c r="S424" s="142"/>
      <c r="T424" s="142"/>
      <c r="U424" s="142"/>
      <c r="V424" s="142"/>
      <c r="W424" s="142"/>
      <c r="X424" s="142"/>
    </row>
    <row r="425" spans="1:24" s="132" customFormat="1" ht="12.75" hidden="1" customHeight="1" x14ac:dyDescent="0.25">
      <c r="A425" s="136"/>
      <c r="B425" s="136"/>
      <c r="C425" s="136"/>
      <c r="D425" s="137"/>
      <c r="E425" s="143" t="s">
        <v>358</v>
      </c>
      <c r="F425" s="145"/>
      <c r="G425" s="142"/>
      <c r="H425" s="142"/>
      <c r="I425" s="142"/>
      <c r="J425" s="142"/>
      <c r="K425" s="142"/>
      <c r="L425" s="142"/>
      <c r="M425" s="142"/>
      <c r="N425" s="142"/>
      <c r="O425" s="142"/>
      <c r="P425" s="142">
        <f t="shared" si="222"/>
        <v>0</v>
      </c>
      <c r="Q425" s="142">
        <f t="shared" si="223"/>
        <v>0</v>
      </c>
      <c r="R425" s="142">
        <f t="shared" si="224"/>
        <v>0</v>
      </c>
      <c r="S425" s="142"/>
      <c r="T425" s="142"/>
      <c r="U425" s="142"/>
      <c r="V425" s="142"/>
      <c r="W425" s="142"/>
      <c r="X425" s="142"/>
    </row>
    <row r="426" spans="1:24" s="132" customFormat="1" ht="42.75" x14ac:dyDescent="0.25">
      <c r="A426" s="136"/>
      <c r="B426" s="136"/>
      <c r="C426" s="136"/>
      <c r="D426" s="137"/>
      <c r="E426" s="141" t="s">
        <v>244</v>
      </c>
      <c r="F426" s="136" t="s">
        <v>245</v>
      </c>
      <c r="G426" s="142">
        <f>H426</f>
        <v>900</v>
      </c>
      <c r="H426" s="142">
        <v>900</v>
      </c>
      <c r="I426" s="142"/>
      <c r="J426" s="142">
        <f>K426</f>
        <v>2300</v>
      </c>
      <c r="K426" s="142">
        <v>2300</v>
      </c>
      <c r="L426" s="142"/>
      <c r="M426" s="142">
        <f>N426</f>
        <v>2000</v>
      </c>
      <c r="N426" s="142">
        <v>2000</v>
      </c>
      <c r="O426" s="142"/>
      <c r="P426" s="142">
        <f t="shared" si="222"/>
        <v>-300</v>
      </c>
      <c r="Q426" s="142">
        <f t="shared" si="223"/>
        <v>-300</v>
      </c>
      <c r="R426" s="142">
        <f t="shared" si="224"/>
        <v>0</v>
      </c>
      <c r="S426" s="142">
        <f>T426</f>
        <v>2000</v>
      </c>
      <c r="T426" s="142">
        <v>2000</v>
      </c>
      <c r="U426" s="142"/>
      <c r="V426" s="142">
        <f>W426</f>
        <v>2000</v>
      </c>
      <c r="W426" s="142">
        <v>2000</v>
      </c>
      <c r="X426" s="142"/>
    </row>
    <row r="427" spans="1:24" s="132" customFormat="1" ht="32.25" customHeight="1" x14ac:dyDescent="0.25">
      <c r="A427" s="136">
        <v>2842</v>
      </c>
      <c r="B427" s="136">
        <v>8</v>
      </c>
      <c r="C427" s="136">
        <v>6</v>
      </c>
      <c r="D427" s="137">
        <v>1</v>
      </c>
      <c r="E427" s="141" t="s">
        <v>409</v>
      </c>
      <c r="F427" s="136"/>
      <c r="G427" s="142">
        <f t="shared" ref="G427:H427" si="232">G435+G436</f>
        <v>10375.540999999999</v>
      </c>
      <c r="H427" s="142">
        <f t="shared" si="232"/>
        <v>0</v>
      </c>
      <c r="I427" s="142">
        <f>I435+I436</f>
        <v>10375.540999999999</v>
      </c>
      <c r="J427" s="142">
        <f t="shared" ref="J427:O427" si="233">J435+J436+J434</f>
        <v>17700</v>
      </c>
      <c r="K427" s="142">
        <f t="shared" si="233"/>
        <v>800</v>
      </c>
      <c r="L427" s="142">
        <f t="shared" si="233"/>
        <v>16900</v>
      </c>
      <c r="M427" s="142">
        <f t="shared" si="233"/>
        <v>50000</v>
      </c>
      <c r="N427" s="142">
        <f t="shared" si="233"/>
        <v>0</v>
      </c>
      <c r="O427" s="142">
        <f t="shared" si="233"/>
        <v>50000</v>
      </c>
      <c r="P427" s="142">
        <f t="shared" si="222"/>
        <v>32300</v>
      </c>
      <c r="Q427" s="142">
        <f t="shared" si="223"/>
        <v>-800</v>
      </c>
      <c r="R427" s="142">
        <f t="shared" si="224"/>
        <v>33100</v>
      </c>
      <c r="S427" s="142">
        <f t="shared" ref="S427:X427" si="234">S435+S436+S434</f>
        <v>100000</v>
      </c>
      <c r="T427" s="142">
        <f t="shared" si="234"/>
        <v>0</v>
      </c>
      <c r="U427" s="142">
        <f t="shared" si="234"/>
        <v>100000</v>
      </c>
      <c r="V427" s="142">
        <f t="shared" si="234"/>
        <v>100000</v>
      </c>
      <c r="W427" s="142">
        <f t="shared" si="234"/>
        <v>0</v>
      </c>
      <c r="X427" s="142">
        <f t="shared" si="234"/>
        <v>100000</v>
      </c>
    </row>
    <row r="428" spans="1:24" s="132" customFormat="1" x14ac:dyDescent="0.25">
      <c r="A428" s="136"/>
      <c r="B428" s="136"/>
      <c r="C428" s="136"/>
      <c r="D428" s="137"/>
      <c r="E428" s="141" t="s">
        <v>6</v>
      </c>
      <c r="F428" s="136"/>
      <c r="G428" s="142"/>
      <c r="H428" s="142"/>
      <c r="I428" s="142"/>
      <c r="J428" s="142"/>
      <c r="K428" s="142"/>
      <c r="L428" s="142"/>
      <c r="M428" s="142"/>
      <c r="N428" s="142"/>
      <c r="O428" s="142"/>
      <c r="P428" s="142">
        <f t="shared" si="222"/>
        <v>0</v>
      </c>
      <c r="Q428" s="142">
        <f t="shared" si="223"/>
        <v>0</v>
      </c>
      <c r="R428" s="142">
        <f t="shared" si="224"/>
        <v>0</v>
      </c>
      <c r="S428" s="142"/>
      <c r="T428" s="142"/>
      <c r="U428" s="142"/>
      <c r="V428" s="142"/>
      <c r="W428" s="142"/>
      <c r="X428" s="142"/>
    </row>
    <row r="429" spans="1:24" s="132" customFormat="1" ht="25.5" hidden="1" customHeight="1" x14ac:dyDescent="0.25">
      <c r="A429" s="136"/>
      <c r="B429" s="136"/>
      <c r="C429" s="136"/>
      <c r="D429" s="137"/>
      <c r="E429" s="143" t="s">
        <v>357</v>
      </c>
      <c r="F429" s="145"/>
      <c r="G429" s="142"/>
      <c r="H429" s="142"/>
      <c r="I429" s="142"/>
      <c r="J429" s="142"/>
      <c r="K429" s="142"/>
      <c r="L429" s="142"/>
      <c r="M429" s="142"/>
      <c r="N429" s="142"/>
      <c r="O429" s="142"/>
      <c r="P429" s="142">
        <f t="shared" si="222"/>
        <v>0</v>
      </c>
      <c r="Q429" s="142">
        <f t="shared" si="223"/>
        <v>0</v>
      </c>
      <c r="R429" s="142">
        <f t="shared" si="224"/>
        <v>0</v>
      </c>
      <c r="S429" s="142"/>
      <c r="T429" s="142"/>
      <c r="U429" s="142"/>
      <c r="V429" s="142"/>
      <c r="W429" s="142"/>
      <c r="X429" s="142"/>
    </row>
    <row r="430" spans="1:24" s="132" customFormat="1" ht="12.75" hidden="1" customHeight="1" x14ac:dyDescent="0.25">
      <c r="A430" s="136"/>
      <c r="B430" s="136"/>
      <c r="C430" s="136"/>
      <c r="D430" s="137"/>
      <c r="E430" s="141" t="s">
        <v>215</v>
      </c>
      <c r="F430" s="136" t="s">
        <v>216</v>
      </c>
      <c r="G430" s="142"/>
      <c r="H430" s="142"/>
      <c r="I430" s="142"/>
      <c r="J430" s="142"/>
      <c r="K430" s="142"/>
      <c r="L430" s="142"/>
      <c r="M430" s="142"/>
      <c r="N430" s="142"/>
      <c r="O430" s="142"/>
      <c r="P430" s="142">
        <f t="shared" si="222"/>
        <v>0</v>
      </c>
      <c r="Q430" s="142">
        <f t="shared" si="223"/>
        <v>0</v>
      </c>
      <c r="R430" s="142">
        <f t="shared" si="224"/>
        <v>0</v>
      </c>
      <c r="S430" s="142"/>
      <c r="T430" s="142"/>
      <c r="U430" s="142"/>
      <c r="V430" s="142"/>
      <c r="W430" s="142"/>
      <c r="X430" s="142"/>
    </row>
    <row r="431" spans="1:24" s="132" customFormat="1" ht="12.75" hidden="1" customHeight="1" x14ac:dyDescent="0.25">
      <c r="A431" s="136">
        <v>2843</v>
      </c>
      <c r="B431" s="136">
        <v>8</v>
      </c>
      <c r="C431" s="136">
        <v>4</v>
      </c>
      <c r="D431" s="137">
        <v>3</v>
      </c>
      <c r="E431" s="141" t="s">
        <v>169</v>
      </c>
      <c r="F431" s="136"/>
      <c r="G431" s="142"/>
      <c r="H431" s="142"/>
      <c r="I431" s="142"/>
      <c r="J431" s="142"/>
      <c r="K431" s="142"/>
      <c r="L431" s="142"/>
      <c r="M431" s="142"/>
      <c r="N431" s="142"/>
      <c r="O431" s="142"/>
      <c r="P431" s="142">
        <f t="shared" si="222"/>
        <v>0</v>
      </c>
      <c r="Q431" s="142">
        <f t="shared" si="223"/>
        <v>0</v>
      </c>
      <c r="R431" s="142">
        <f t="shared" si="224"/>
        <v>0</v>
      </c>
      <c r="S431" s="142"/>
      <c r="T431" s="142"/>
      <c r="U431" s="142"/>
      <c r="V431" s="142"/>
      <c r="W431" s="142"/>
      <c r="X431" s="142"/>
    </row>
    <row r="432" spans="1:24" s="132" customFormat="1" ht="12.75" hidden="1" customHeight="1" x14ac:dyDescent="0.25">
      <c r="A432" s="136"/>
      <c r="B432" s="136"/>
      <c r="C432" s="136"/>
      <c r="D432" s="137"/>
      <c r="E432" s="141" t="s">
        <v>6</v>
      </c>
      <c r="F432" s="136"/>
      <c r="G432" s="142"/>
      <c r="H432" s="142"/>
      <c r="I432" s="142"/>
      <c r="J432" s="142"/>
      <c r="K432" s="142"/>
      <c r="L432" s="142"/>
      <c r="M432" s="142"/>
      <c r="N432" s="142"/>
      <c r="O432" s="142"/>
      <c r="P432" s="142">
        <f t="shared" si="222"/>
        <v>0</v>
      </c>
      <c r="Q432" s="142">
        <f t="shared" si="223"/>
        <v>0</v>
      </c>
      <c r="R432" s="142">
        <f t="shared" si="224"/>
        <v>0</v>
      </c>
      <c r="S432" s="142"/>
      <c r="T432" s="142"/>
      <c r="U432" s="142"/>
      <c r="V432" s="142"/>
      <c r="W432" s="142"/>
      <c r="X432" s="142"/>
    </row>
    <row r="433" spans="1:24" s="132" customFormat="1" ht="12.75" hidden="1" customHeight="1" x14ac:dyDescent="0.25">
      <c r="A433" s="136"/>
      <c r="B433" s="136"/>
      <c r="C433" s="136"/>
      <c r="D433" s="137"/>
      <c r="E433" s="143" t="s">
        <v>358</v>
      </c>
      <c r="F433" s="145"/>
      <c r="G433" s="142"/>
      <c r="H433" s="142"/>
      <c r="I433" s="142"/>
      <c r="J433" s="142"/>
      <c r="K433" s="142"/>
      <c r="L433" s="142"/>
      <c r="M433" s="142"/>
      <c r="N433" s="142"/>
      <c r="O433" s="142"/>
      <c r="P433" s="142">
        <f t="shared" si="222"/>
        <v>0</v>
      </c>
      <c r="Q433" s="142">
        <f t="shared" si="223"/>
        <v>0</v>
      </c>
      <c r="R433" s="142">
        <f t="shared" si="224"/>
        <v>0</v>
      </c>
      <c r="S433" s="142"/>
      <c r="T433" s="142"/>
      <c r="U433" s="142"/>
      <c r="V433" s="142"/>
      <c r="W433" s="142"/>
      <c r="X433" s="142"/>
    </row>
    <row r="434" spans="1:24" s="132" customFormat="1" ht="42.75" x14ac:dyDescent="0.25">
      <c r="A434" s="136"/>
      <c r="B434" s="136"/>
      <c r="C434" s="136"/>
      <c r="D434" s="137"/>
      <c r="E434" s="141" t="s">
        <v>244</v>
      </c>
      <c r="F434" s="136" t="s">
        <v>245</v>
      </c>
      <c r="G434" s="142">
        <f>H434</f>
        <v>0</v>
      </c>
      <c r="H434" s="142">
        <v>0</v>
      </c>
      <c r="I434" s="142"/>
      <c r="J434" s="142">
        <f>K434</f>
        <v>800</v>
      </c>
      <c r="K434" s="142">
        <v>800</v>
      </c>
      <c r="L434" s="142"/>
      <c r="M434" s="142">
        <f>N434</f>
        <v>0</v>
      </c>
      <c r="N434" s="142">
        <v>0</v>
      </c>
      <c r="O434" s="142"/>
      <c r="P434" s="142">
        <f t="shared" si="222"/>
        <v>-800</v>
      </c>
      <c r="Q434" s="142">
        <f t="shared" si="223"/>
        <v>-800</v>
      </c>
      <c r="R434" s="142">
        <f t="shared" si="224"/>
        <v>0</v>
      </c>
      <c r="S434" s="142">
        <f>T434</f>
        <v>0</v>
      </c>
      <c r="T434" s="142">
        <v>0</v>
      </c>
      <c r="U434" s="142"/>
      <c r="V434" s="142">
        <f>W434</f>
        <v>0</v>
      </c>
      <c r="W434" s="142">
        <v>0</v>
      </c>
      <c r="X434" s="142"/>
    </row>
    <row r="435" spans="1:24" s="132" customFormat="1" ht="42" customHeight="1" x14ac:dyDescent="0.25">
      <c r="A435" s="136"/>
      <c r="B435" s="136"/>
      <c r="C435" s="136"/>
      <c r="D435" s="137"/>
      <c r="E435" s="141" t="s">
        <v>408</v>
      </c>
      <c r="F435" s="136">
        <v>5111</v>
      </c>
      <c r="G435" s="142">
        <f>H435+I435</f>
        <v>10375.540999999999</v>
      </c>
      <c r="H435" s="142"/>
      <c r="I435" s="142">
        <v>10375.540999999999</v>
      </c>
      <c r="J435" s="142">
        <f>K435+L435</f>
        <v>1900</v>
      </c>
      <c r="K435" s="142"/>
      <c r="L435" s="142">
        <v>1900</v>
      </c>
      <c r="M435" s="142">
        <f>N435+O435</f>
        <v>0</v>
      </c>
      <c r="N435" s="142"/>
      <c r="O435" s="142">
        <v>0</v>
      </c>
      <c r="P435" s="142">
        <f t="shared" si="222"/>
        <v>-1900</v>
      </c>
      <c r="Q435" s="142">
        <f t="shared" si="223"/>
        <v>0</v>
      </c>
      <c r="R435" s="142">
        <f t="shared" si="224"/>
        <v>-1900</v>
      </c>
      <c r="S435" s="142">
        <f>T435+U435</f>
        <v>0</v>
      </c>
      <c r="T435" s="142"/>
      <c r="U435" s="142">
        <v>0</v>
      </c>
      <c r="V435" s="142">
        <f>W435+X435</f>
        <v>0</v>
      </c>
      <c r="W435" s="142"/>
      <c r="X435" s="142">
        <v>0</v>
      </c>
    </row>
    <row r="436" spans="1:24" s="132" customFormat="1" ht="28.5" x14ac:dyDescent="0.25">
      <c r="A436" s="136"/>
      <c r="B436" s="136"/>
      <c r="C436" s="136"/>
      <c r="D436" s="137"/>
      <c r="E436" s="141" t="s">
        <v>254</v>
      </c>
      <c r="F436" s="136">
        <v>5113</v>
      </c>
      <c r="G436" s="142">
        <f>H436+I436</f>
        <v>0</v>
      </c>
      <c r="H436" s="142"/>
      <c r="I436" s="142">
        <v>0</v>
      </c>
      <c r="J436" s="142">
        <f>K436+L436</f>
        <v>15000</v>
      </c>
      <c r="K436" s="142"/>
      <c r="L436" s="142">
        <v>15000</v>
      </c>
      <c r="M436" s="142">
        <f>N436+O436</f>
        <v>50000</v>
      </c>
      <c r="N436" s="142"/>
      <c r="O436" s="142">
        <v>50000</v>
      </c>
      <c r="P436" s="142">
        <f t="shared" si="222"/>
        <v>35000</v>
      </c>
      <c r="Q436" s="142">
        <f t="shared" si="223"/>
        <v>0</v>
      </c>
      <c r="R436" s="142">
        <f t="shared" si="224"/>
        <v>35000</v>
      </c>
      <c r="S436" s="142">
        <f>T436+U436</f>
        <v>100000</v>
      </c>
      <c r="T436" s="142"/>
      <c r="U436" s="142">
        <v>100000</v>
      </c>
      <c r="V436" s="142">
        <f>W436+X436</f>
        <v>100000</v>
      </c>
      <c r="W436" s="142"/>
      <c r="X436" s="142">
        <v>100000</v>
      </c>
    </row>
    <row r="437" spans="1:24" s="132" customFormat="1" x14ac:dyDescent="0.25">
      <c r="A437" s="136">
        <v>2900</v>
      </c>
      <c r="B437" s="136">
        <v>9</v>
      </c>
      <c r="C437" s="136">
        <v>0</v>
      </c>
      <c r="D437" s="137">
        <v>0</v>
      </c>
      <c r="E437" s="143" t="s">
        <v>170</v>
      </c>
      <c r="F437" s="145"/>
      <c r="G437" s="142">
        <f>G439+G466+G470+G500</f>
        <v>656420.63</v>
      </c>
      <c r="H437" s="142">
        <f t="shared" ref="H437:I437" si="235">H439+H466+H470+H500</f>
        <v>652640.63</v>
      </c>
      <c r="I437" s="142">
        <f t="shared" si="235"/>
        <v>3780</v>
      </c>
      <c r="J437" s="142">
        <f>J439+J466+J470+J500</f>
        <v>764348.29999999993</v>
      </c>
      <c r="K437" s="142">
        <f t="shared" ref="K437:L437" si="236">K439+K466+K470+K500</f>
        <v>732398.29999999993</v>
      </c>
      <c r="L437" s="142">
        <f t="shared" si="236"/>
        <v>31950</v>
      </c>
      <c r="M437" s="142">
        <f>M439+M466+M470+M500</f>
        <v>1006000</v>
      </c>
      <c r="N437" s="142">
        <f t="shared" ref="N437:O437" si="237">N439+N466+N470+N500</f>
        <v>707000</v>
      </c>
      <c r="O437" s="142">
        <f t="shared" si="237"/>
        <v>299000</v>
      </c>
      <c r="P437" s="142">
        <f t="shared" si="222"/>
        <v>241651.70000000007</v>
      </c>
      <c r="Q437" s="142">
        <f t="shared" si="223"/>
        <v>-25398.29999999993</v>
      </c>
      <c r="R437" s="142">
        <f t="shared" si="224"/>
        <v>267050</v>
      </c>
      <c r="S437" s="142">
        <f>S439+S466+S470+S500</f>
        <v>986000</v>
      </c>
      <c r="T437" s="142">
        <f t="shared" ref="T437:U437" si="238">T439+T466+T470+T500</f>
        <v>707000</v>
      </c>
      <c r="U437" s="142">
        <f t="shared" si="238"/>
        <v>279000</v>
      </c>
      <c r="V437" s="142">
        <f>V439+V466+V470+V500</f>
        <v>1052000</v>
      </c>
      <c r="W437" s="142">
        <f t="shared" ref="W437:X437" si="239">W439+W466+W470+W500</f>
        <v>707000</v>
      </c>
      <c r="X437" s="142">
        <f t="shared" si="239"/>
        <v>345000</v>
      </c>
    </row>
    <row r="438" spans="1:24" s="132" customFormat="1" x14ac:dyDescent="0.25">
      <c r="A438" s="136"/>
      <c r="B438" s="136"/>
      <c r="C438" s="136"/>
      <c r="D438" s="137"/>
      <c r="E438" s="141" t="s">
        <v>6</v>
      </c>
      <c r="F438" s="136"/>
      <c r="G438" s="142"/>
      <c r="H438" s="142"/>
      <c r="I438" s="142"/>
      <c r="J438" s="142"/>
      <c r="K438" s="142"/>
      <c r="L438" s="142"/>
      <c r="M438" s="142"/>
      <c r="N438" s="142"/>
      <c r="O438" s="142"/>
      <c r="P438" s="142">
        <f t="shared" si="222"/>
        <v>0</v>
      </c>
      <c r="Q438" s="142">
        <f t="shared" si="223"/>
        <v>0</v>
      </c>
      <c r="R438" s="142">
        <f t="shared" si="224"/>
        <v>0</v>
      </c>
      <c r="S438" s="142"/>
      <c r="T438" s="142"/>
      <c r="U438" s="142"/>
      <c r="V438" s="142"/>
      <c r="W438" s="142"/>
      <c r="X438" s="142"/>
    </row>
    <row r="439" spans="1:24" s="132" customFormat="1" ht="28.5" x14ac:dyDescent="0.25">
      <c r="A439" s="136">
        <v>2910</v>
      </c>
      <c r="B439" s="136">
        <v>9</v>
      </c>
      <c r="C439" s="136">
        <v>1</v>
      </c>
      <c r="D439" s="137">
        <v>0</v>
      </c>
      <c r="E439" s="143" t="s">
        <v>171</v>
      </c>
      <c r="F439" s="145"/>
      <c r="G439" s="142">
        <f>H439</f>
        <v>356295.63</v>
      </c>
      <c r="H439" s="142">
        <f>H441</f>
        <v>356295.63</v>
      </c>
      <c r="I439" s="142"/>
      <c r="J439" s="142">
        <f>K439</f>
        <v>404302</v>
      </c>
      <c r="K439" s="142">
        <f>K441</f>
        <v>404302</v>
      </c>
      <c r="L439" s="142"/>
      <c r="M439" s="142">
        <f>N439</f>
        <v>394000</v>
      </c>
      <c r="N439" s="142">
        <f>N441</f>
        <v>394000</v>
      </c>
      <c r="O439" s="142"/>
      <c r="P439" s="142">
        <f t="shared" si="222"/>
        <v>-10302</v>
      </c>
      <c r="Q439" s="142">
        <f t="shared" si="223"/>
        <v>-10302</v>
      </c>
      <c r="R439" s="142">
        <f t="shared" si="224"/>
        <v>0</v>
      </c>
      <c r="S439" s="142">
        <f>T439</f>
        <v>394000</v>
      </c>
      <c r="T439" s="142">
        <f>T441</f>
        <v>394000</v>
      </c>
      <c r="U439" s="142"/>
      <c r="V439" s="142">
        <f>W439</f>
        <v>394000</v>
      </c>
      <c r="W439" s="142">
        <f>W441</f>
        <v>394000</v>
      </c>
      <c r="X439" s="142"/>
    </row>
    <row r="440" spans="1:24" s="132" customFormat="1" x14ac:dyDescent="0.25">
      <c r="A440" s="136"/>
      <c r="B440" s="136"/>
      <c r="C440" s="136"/>
      <c r="D440" s="137"/>
      <c r="E440" s="141" t="s">
        <v>120</v>
      </c>
      <c r="F440" s="136"/>
      <c r="G440" s="142"/>
      <c r="H440" s="142"/>
      <c r="I440" s="142"/>
      <c r="J440" s="142"/>
      <c r="K440" s="142"/>
      <c r="L440" s="142"/>
      <c r="M440" s="142"/>
      <c r="N440" s="142"/>
      <c r="O440" s="142"/>
      <c r="P440" s="142">
        <f t="shared" si="222"/>
        <v>0</v>
      </c>
      <c r="Q440" s="142">
        <f t="shared" si="223"/>
        <v>0</v>
      </c>
      <c r="R440" s="142">
        <f t="shared" si="224"/>
        <v>0</v>
      </c>
      <c r="S440" s="142"/>
      <c r="T440" s="142"/>
      <c r="U440" s="142"/>
      <c r="V440" s="142"/>
      <c r="W440" s="142"/>
      <c r="X440" s="142"/>
    </row>
    <row r="441" spans="1:24" s="132" customFormat="1" x14ac:dyDescent="0.25">
      <c r="A441" s="136">
        <v>2911</v>
      </c>
      <c r="B441" s="136">
        <v>9</v>
      </c>
      <c r="C441" s="136">
        <v>1</v>
      </c>
      <c r="D441" s="137">
        <v>1</v>
      </c>
      <c r="E441" s="141" t="s">
        <v>172</v>
      </c>
      <c r="F441" s="136"/>
      <c r="G441" s="142">
        <f>H441</f>
        <v>356295.63</v>
      </c>
      <c r="H441" s="142">
        <f>H443</f>
        <v>356295.63</v>
      </c>
      <c r="I441" s="142"/>
      <c r="J441" s="142">
        <f>K441</f>
        <v>404302</v>
      </c>
      <c r="K441" s="142">
        <f>K443</f>
        <v>404302</v>
      </c>
      <c r="L441" s="142"/>
      <c r="M441" s="142">
        <f>N441</f>
        <v>394000</v>
      </c>
      <c r="N441" s="142">
        <f>N443</f>
        <v>394000</v>
      </c>
      <c r="O441" s="142"/>
      <c r="P441" s="142">
        <f t="shared" si="222"/>
        <v>-10302</v>
      </c>
      <c r="Q441" s="142">
        <f t="shared" si="223"/>
        <v>-10302</v>
      </c>
      <c r="R441" s="142">
        <f t="shared" si="224"/>
        <v>0</v>
      </c>
      <c r="S441" s="142">
        <f>T441</f>
        <v>394000</v>
      </c>
      <c r="T441" s="142">
        <f>T443</f>
        <v>394000</v>
      </c>
      <c r="U441" s="142"/>
      <c r="V441" s="142">
        <f>W441</f>
        <v>394000</v>
      </c>
      <c r="W441" s="142">
        <f>W443</f>
        <v>394000</v>
      </c>
      <c r="X441" s="142"/>
    </row>
    <row r="442" spans="1:24" s="132" customFormat="1" x14ac:dyDescent="0.25">
      <c r="A442" s="136"/>
      <c r="B442" s="136"/>
      <c r="C442" s="136"/>
      <c r="D442" s="137"/>
      <c r="E442" s="141" t="s">
        <v>6</v>
      </c>
      <c r="F442" s="136"/>
      <c r="G442" s="142"/>
      <c r="H442" s="142"/>
      <c r="I442" s="142"/>
      <c r="J442" s="142"/>
      <c r="K442" s="142"/>
      <c r="L442" s="142"/>
      <c r="M442" s="142"/>
      <c r="N442" s="142"/>
      <c r="O442" s="142"/>
      <c r="P442" s="142">
        <f t="shared" si="222"/>
        <v>0</v>
      </c>
      <c r="Q442" s="142">
        <f t="shared" si="223"/>
        <v>0</v>
      </c>
      <c r="R442" s="142">
        <f t="shared" si="224"/>
        <v>0</v>
      </c>
      <c r="S442" s="142"/>
      <c r="T442" s="142"/>
      <c r="U442" s="142"/>
      <c r="V442" s="142"/>
      <c r="W442" s="142"/>
      <c r="X442" s="142"/>
    </row>
    <row r="443" spans="1:24" s="132" customFormat="1" x14ac:dyDescent="0.25">
      <c r="A443" s="136"/>
      <c r="B443" s="136"/>
      <c r="C443" s="136"/>
      <c r="D443" s="137"/>
      <c r="E443" s="143" t="s">
        <v>359</v>
      </c>
      <c r="F443" s="145"/>
      <c r="G443" s="142">
        <f>H443</f>
        <v>356295.63</v>
      </c>
      <c r="H443" s="142">
        <f>H446</f>
        <v>356295.63</v>
      </c>
      <c r="I443" s="142"/>
      <c r="J443" s="142">
        <f>K443</f>
        <v>404302</v>
      </c>
      <c r="K443" s="142">
        <f>K446</f>
        <v>404302</v>
      </c>
      <c r="L443" s="142"/>
      <c r="M443" s="142">
        <f>N443</f>
        <v>394000</v>
      </c>
      <c r="N443" s="142">
        <f>N446</f>
        <v>394000</v>
      </c>
      <c r="O443" s="142"/>
      <c r="P443" s="142">
        <f t="shared" si="222"/>
        <v>-10302</v>
      </c>
      <c r="Q443" s="142">
        <f t="shared" si="223"/>
        <v>-10302</v>
      </c>
      <c r="R443" s="142">
        <f t="shared" si="224"/>
        <v>0</v>
      </c>
      <c r="S443" s="142">
        <f>T443</f>
        <v>394000</v>
      </c>
      <c r="T443" s="142">
        <f>T446</f>
        <v>394000</v>
      </c>
      <c r="U443" s="142"/>
      <c r="V443" s="142">
        <f>W443</f>
        <v>394000</v>
      </c>
      <c r="W443" s="142">
        <f>W446</f>
        <v>394000</v>
      </c>
      <c r="X443" s="142"/>
    </row>
    <row r="444" spans="1:24" s="132" customFormat="1" ht="12.75" hidden="1" customHeight="1" x14ac:dyDescent="0.25">
      <c r="A444" s="136"/>
      <c r="B444" s="136"/>
      <c r="C444" s="136"/>
      <c r="D444" s="137"/>
      <c r="E444" s="141" t="s">
        <v>215</v>
      </c>
      <c r="F444" s="136" t="s">
        <v>216</v>
      </c>
      <c r="G444" s="142"/>
      <c r="H444" s="142"/>
      <c r="I444" s="142"/>
      <c r="J444" s="142"/>
      <c r="K444" s="142"/>
      <c r="L444" s="142"/>
      <c r="M444" s="142"/>
      <c r="N444" s="142"/>
      <c r="O444" s="142"/>
      <c r="P444" s="142">
        <f t="shared" si="222"/>
        <v>0</v>
      </c>
      <c r="Q444" s="142">
        <f t="shared" si="223"/>
        <v>0</v>
      </c>
      <c r="R444" s="142">
        <f t="shared" si="224"/>
        <v>0</v>
      </c>
      <c r="S444" s="142"/>
      <c r="T444" s="142"/>
      <c r="U444" s="142"/>
      <c r="V444" s="142"/>
      <c r="W444" s="142"/>
      <c r="X444" s="142"/>
    </row>
    <row r="445" spans="1:24" s="132" customFormat="1" ht="12.75" hidden="1" customHeight="1" x14ac:dyDescent="0.25">
      <c r="A445" s="136"/>
      <c r="B445" s="136"/>
      <c r="C445" s="136"/>
      <c r="D445" s="137"/>
      <c r="E445" s="141" t="s">
        <v>229</v>
      </c>
      <c r="F445" s="136" t="s">
        <v>230</v>
      </c>
      <c r="G445" s="142"/>
      <c r="H445" s="142"/>
      <c r="I445" s="142"/>
      <c r="J445" s="142"/>
      <c r="K445" s="142"/>
      <c r="L445" s="142"/>
      <c r="M445" s="142"/>
      <c r="N445" s="142"/>
      <c r="O445" s="142"/>
      <c r="P445" s="142">
        <f t="shared" ref="P445:P508" si="240">M445-J445</f>
        <v>0</v>
      </c>
      <c r="Q445" s="142">
        <f t="shared" ref="Q445:Q508" si="241">N445-K445</f>
        <v>0</v>
      </c>
      <c r="R445" s="142">
        <f t="shared" ref="R445:R508" si="242">O445-L445</f>
        <v>0</v>
      </c>
      <c r="S445" s="142"/>
      <c r="T445" s="142"/>
      <c r="U445" s="142"/>
      <c r="V445" s="142"/>
      <c r="W445" s="142"/>
      <c r="X445" s="142"/>
    </row>
    <row r="446" spans="1:24" s="132" customFormat="1" ht="42.75" x14ac:dyDescent="0.25">
      <c r="A446" s="136"/>
      <c r="B446" s="136"/>
      <c r="C446" s="136"/>
      <c r="D446" s="137"/>
      <c r="E446" s="141" t="s">
        <v>231</v>
      </c>
      <c r="F446" s="136" t="s">
        <v>232</v>
      </c>
      <c r="G446" s="142">
        <f>H446</f>
        <v>356295.63</v>
      </c>
      <c r="H446" s="142">
        <v>356295.63</v>
      </c>
      <c r="I446" s="142"/>
      <c r="J446" s="142">
        <f>K446</f>
        <v>404302</v>
      </c>
      <c r="K446" s="142">
        <v>404302</v>
      </c>
      <c r="L446" s="142"/>
      <c r="M446" s="142">
        <f>N446</f>
        <v>394000</v>
      </c>
      <c r="N446" s="142">
        <v>394000</v>
      </c>
      <c r="O446" s="142"/>
      <c r="P446" s="142">
        <f t="shared" si="240"/>
        <v>-10302</v>
      </c>
      <c r="Q446" s="142">
        <f t="shared" si="241"/>
        <v>-10302</v>
      </c>
      <c r="R446" s="142">
        <f t="shared" si="242"/>
        <v>0</v>
      </c>
      <c r="S446" s="142">
        <f>T446</f>
        <v>394000</v>
      </c>
      <c r="T446" s="142">
        <v>394000</v>
      </c>
      <c r="U446" s="142"/>
      <c r="V446" s="142">
        <f>W446</f>
        <v>394000</v>
      </c>
      <c r="W446" s="142">
        <v>394000</v>
      </c>
      <c r="X446" s="142"/>
    </row>
    <row r="447" spans="1:24" s="132" customFormat="1" ht="38.25" hidden="1" customHeight="1" x14ac:dyDescent="0.25">
      <c r="A447" s="136"/>
      <c r="B447" s="136"/>
      <c r="C447" s="136"/>
      <c r="D447" s="137"/>
      <c r="E447" s="143" t="s">
        <v>360</v>
      </c>
      <c r="F447" s="145"/>
      <c r="G447" s="142"/>
      <c r="H447" s="142"/>
      <c r="I447" s="142"/>
      <c r="J447" s="142"/>
      <c r="K447" s="142"/>
      <c r="L447" s="142"/>
      <c r="M447" s="142"/>
      <c r="N447" s="142"/>
      <c r="O447" s="142"/>
      <c r="P447" s="142">
        <f t="shared" si="240"/>
        <v>0</v>
      </c>
      <c r="Q447" s="142">
        <f t="shared" si="241"/>
        <v>0</v>
      </c>
      <c r="R447" s="142">
        <f t="shared" si="242"/>
        <v>0</v>
      </c>
      <c r="S447" s="142"/>
      <c r="T447" s="142"/>
      <c r="U447" s="142"/>
      <c r="V447" s="142"/>
      <c r="W447" s="142"/>
      <c r="X447" s="142"/>
    </row>
    <row r="448" spans="1:24" s="132" customFormat="1" ht="12.75" hidden="1" customHeight="1" x14ac:dyDescent="0.25">
      <c r="A448" s="136"/>
      <c r="B448" s="136"/>
      <c r="C448" s="136"/>
      <c r="D448" s="137"/>
      <c r="E448" s="141" t="s">
        <v>229</v>
      </c>
      <c r="F448" s="136" t="s">
        <v>230</v>
      </c>
      <c r="G448" s="142"/>
      <c r="H448" s="142"/>
      <c r="I448" s="142"/>
      <c r="J448" s="142"/>
      <c r="K448" s="142"/>
      <c r="L448" s="142"/>
      <c r="M448" s="142"/>
      <c r="N448" s="142"/>
      <c r="O448" s="142"/>
      <c r="P448" s="142">
        <f t="shared" si="240"/>
        <v>0</v>
      </c>
      <c r="Q448" s="142">
        <f t="shared" si="241"/>
        <v>0</v>
      </c>
      <c r="R448" s="142">
        <f t="shared" si="242"/>
        <v>0</v>
      </c>
      <c r="S448" s="142"/>
      <c r="T448" s="142"/>
      <c r="U448" s="142"/>
      <c r="V448" s="142"/>
      <c r="W448" s="142"/>
      <c r="X448" s="142"/>
    </row>
    <row r="449" spans="1:24" s="132" customFormat="1" ht="12.75" hidden="1" customHeight="1" x14ac:dyDescent="0.25">
      <c r="A449" s="136"/>
      <c r="B449" s="136"/>
      <c r="C449" s="136"/>
      <c r="D449" s="137"/>
      <c r="E449" s="141" t="s">
        <v>260</v>
      </c>
      <c r="F449" s="136" t="s">
        <v>261</v>
      </c>
      <c r="G449" s="142"/>
      <c r="H449" s="142"/>
      <c r="I449" s="142"/>
      <c r="J449" s="142"/>
      <c r="K449" s="142"/>
      <c r="L449" s="142"/>
      <c r="M449" s="142"/>
      <c r="N449" s="142"/>
      <c r="O449" s="142"/>
      <c r="P449" s="142">
        <f t="shared" si="240"/>
        <v>0</v>
      </c>
      <c r="Q449" s="142">
        <f t="shared" si="241"/>
        <v>0</v>
      </c>
      <c r="R449" s="142">
        <f t="shared" si="242"/>
        <v>0</v>
      </c>
      <c r="S449" s="142"/>
      <c r="T449" s="142"/>
      <c r="U449" s="142"/>
      <c r="V449" s="142"/>
      <c r="W449" s="142"/>
      <c r="X449" s="142"/>
    </row>
    <row r="450" spans="1:24" s="132" customFormat="1" ht="25.5" hidden="1" customHeight="1" x14ac:dyDescent="0.25">
      <c r="A450" s="136"/>
      <c r="B450" s="136"/>
      <c r="C450" s="136"/>
      <c r="D450" s="137"/>
      <c r="E450" s="143" t="s">
        <v>361</v>
      </c>
      <c r="F450" s="145"/>
      <c r="G450" s="142"/>
      <c r="H450" s="142"/>
      <c r="I450" s="142"/>
      <c r="J450" s="142"/>
      <c r="K450" s="142"/>
      <c r="L450" s="142"/>
      <c r="M450" s="142"/>
      <c r="N450" s="142"/>
      <c r="O450" s="142"/>
      <c r="P450" s="142">
        <f t="shared" si="240"/>
        <v>0</v>
      </c>
      <c r="Q450" s="142">
        <f t="shared" si="241"/>
        <v>0</v>
      </c>
      <c r="R450" s="142">
        <f t="shared" si="242"/>
        <v>0</v>
      </c>
      <c r="S450" s="142"/>
      <c r="T450" s="142"/>
      <c r="U450" s="142"/>
      <c r="V450" s="142"/>
      <c r="W450" s="142"/>
      <c r="X450" s="142"/>
    </row>
    <row r="451" spans="1:24" s="132" customFormat="1" ht="25.5" hidden="1" customHeight="1" x14ac:dyDescent="0.25">
      <c r="A451" s="136"/>
      <c r="B451" s="136"/>
      <c r="C451" s="136"/>
      <c r="D451" s="137"/>
      <c r="E451" s="141" t="s">
        <v>231</v>
      </c>
      <c r="F451" s="136" t="s">
        <v>232</v>
      </c>
      <c r="G451" s="142"/>
      <c r="H451" s="142"/>
      <c r="I451" s="142"/>
      <c r="J451" s="142"/>
      <c r="K451" s="142"/>
      <c r="L451" s="142"/>
      <c r="M451" s="142"/>
      <c r="N451" s="142"/>
      <c r="O451" s="142"/>
      <c r="P451" s="142">
        <f t="shared" si="240"/>
        <v>0</v>
      </c>
      <c r="Q451" s="142">
        <f t="shared" si="241"/>
        <v>0</v>
      </c>
      <c r="R451" s="142">
        <f t="shared" si="242"/>
        <v>0</v>
      </c>
      <c r="S451" s="142"/>
      <c r="T451" s="142"/>
      <c r="U451" s="142"/>
      <c r="V451" s="142"/>
      <c r="W451" s="142"/>
      <c r="X451" s="142"/>
    </row>
    <row r="452" spans="1:24" s="132" customFormat="1" ht="12.75" hidden="1" customHeight="1" x14ac:dyDescent="0.25">
      <c r="A452" s="136">
        <v>2912</v>
      </c>
      <c r="B452" s="136">
        <v>9</v>
      </c>
      <c r="C452" s="136">
        <v>1</v>
      </c>
      <c r="D452" s="137">
        <v>2</v>
      </c>
      <c r="E452" s="141" t="s">
        <v>173</v>
      </c>
      <c r="F452" s="136"/>
      <c r="G452" s="142"/>
      <c r="H452" s="142"/>
      <c r="I452" s="142"/>
      <c r="J452" s="142"/>
      <c r="K452" s="142"/>
      <c r="L452" s="142"/>
      <c r="M452" s="142"/>
      <c r="N452" s="142"/>
      <c r="O452" s="142"/>
      <c r="P452" s="142">
        <f t="shared" si="240"/>
        <v>0</v>
      </c>
      <c r="Q452" s="142">
        <f t="shared" si="241"/>
        <v>0</v>
      </c>
      <c r="R452" s="142">
        <f t="shared" si="242"/>
        <v>0</v>
      </c>
      <c r="S452" s="142"/>
      <c r="T452" s="142"/>
      <c r="U452" s="142"/>
      <c r="V452" s="142"/>
      <c r="W452" s="142"/>
      <c r="X452" s="142"/>
    </row>
    <row r="453" spans="1:24" s="132" customFormat="1" ht="12.75" hidden="1" customHeight="1" x14ac:dyDescent="0.25">
      <c r="A453" s="136"/>
      <c r="B453" s="136"/>
      <c r="C453" s="136"/>
      <c r="D453" s="137"/>
      <c r="E453" s="141" t="s">
        <v>6</v>
      </c>
      <c r="F453" s="136"/>
      <c r="G453" s="142"/>
      <c r="H453" s="142"/>
      <c r="I453" s="142"/>
      <c r="J453" s="142"/>
      <c r="K453" s="142"/>
      <c r="L453" s="142"/>
      <c r="M453" s="142"/>
      <c r="N453" s="142"/>
      <c r="O453" s="142"/>
      <c r="P453" s="142">
        <f t="shared" si="240"/>
        <v>0</v>
      </c>
      <c r="Q453" s="142">
        <f t="shared" si="241"/>
        <v>0</v>
      </c>
      <c r="R453" s="142">
        <f t="shared" si="242"/>
        <v>0</v>
      </c>
      <c r="S453" s="142"/>
      <c r="T453" s="142"/>
      <c r="U453" s="142"/>
      <c r="V453" s="142"/>
      <c r="W453" s="142"/>
      <c r="X453" s="142"/>
    </row>
    <row r="454" spans="1:24" s="132" customFormat="1" ht="12.75" hidden="1" customHeight="1" x14ac:dyDescent="0.25">
      <c r="A454" s="136"/>
      <c r="B454" s="136"/>
      <c r="C454" s="136"/>
      <c r="D454" s="137"/>
      <c r="E454" s="143" t="s">
        <v>362</v>
      </c>
      <c r="F454" s="145"/>
      <c r="G454" s="142"/>
      <c r="H454" s="142"/>
      <c r="I454" s="142"/>
      <c r="J454" s="142"/>
      <c r="K454" s="142"/>
      <c r="L454" s="142"/>
      <c r="M454" s="142"/>
      <c r="N454" s="142"/>
      <c r="O454" s="142"/>
      <c r="P454" s="142">
        <f t="shared" si="240"/>
        <v>0</v>
      </c>
      <c r="Q454" s="142">
        <f t="shared" si="241"/>
        <v>0</v>
      </c>
      <c r="R454" s="142">
        <f t="shared" si="242"/>
        <v>0</v>
      </c>
      <c r="S454" s="142"/>
      <c r="T454" s="142"/>
      <c r="U454" s="142"/>
      <c r="V454" s="142"/>
      <c r="W454" s="142"/>
      <c r="X454" s="142"/>
    </row>
    <row r="455" spans="1:24" s="132" customFormat="1" ht="25.5" hidden="1" customHeight="1" x14ac:dyDescent="0.25">
      <c r="A455" s="136"/>
      <c r="B455" s="136"/>
      <c r="C455" s="136"/>
      <c r="D455" s="137"/>
      <c r="E455" s="141" t="s">
        <v>231</v>
      </c>
      <c r="F455" s="136" t="s">
        <v>232</v>
      </c>
      <c r="G455" s="142"/>
      <c r="H455" s="142"/>
      <c r="I455" s="142"/>
      <c r="J455" s="142"/>
      <c r="K455" s="142"/>
      <c r="L455" s="142"/>
      <c r="M455" s="142"/>
      <c r="N455" s="142"/>
      <c r="O455" s="142"/>
      <c r="P455" s="142">
        <f t="shared" si="240"/>
        <v>0</v>
      </c>
      <c r="Q455" s="142">
        <f t="shared" si="241"/>
        <v>0</v>
      </c>
      <c r="R455" s="142">
        <f t="shared" si="242"/>
        <v>0</v>
      </c>
      <c r="S455" s="142"/>
      <c r="T455" s="142"/>
      <c r="U455" s="142"/>
      <c r="V455" s="142"/>
      <c r="W455" s="142"/>
      <c r="X455" s="142"/>
    </row>
    <row r="456" spans="1:24" s="132" customFormat="1" ht="12.75" hidden="1" customHeight="1" x14ac:dyDescent="0.25">
      <c r="A456" s="136">
        <v>2920</v>
      </c>
      <c r="B456" s="136">
        <v>9</v>
      </c>
      <c r="C456" s="136">
        <v>2</v>
      </c>
      <c r="D456" s="137">
        <v>0</v>
      </c>
      <c r="E456" s="143" t="s">
        <v>174</v>
      </c>
      <c r="F456" s="145"/>
      <c r="G456" s="142"/>
      <c r="H456" s="142"/>
      <c r="I456" s="142"/>
      <c r="J456" s="142"/>
      <c r="K456" s="142"/>
      <c r="L456" s="142"/>
      <c r="M456" s="142"/>
      <c r="N456" s="142"/>
      <c r="O456" s="142"/>
      <c r="P456" s="142">
        <f t="shared" si="240"/>
        <v>0</v>
      </c>
      <c r="Q456" s="142">
        <f t="shared" si="241"/>
        <v>0</v>
      </c>
      <c r="R456" s="142">
        <f t="shared" si="242"/>
        <v>0</v>
      </c>
      <c r="S456" s="142"/>
      <c r="T456" s="142"/>
      <c r="U456" s="142"/>
      <c r="V456" s="142"/>
      <c r="W456" s="142"/>
      <c r="X456" s="142"/>
    </row>
    <row r="457" spans="1:24" s="132" customFormat="1" ht="12.75" hidden="1" customHeight="1" x14ac:dyDescent="0.25">
      <c r="A457" s="136"/>
      <c r="B457" s="136"/>
      <c r="C457" s="136"/>
      <c r="D457" s="137"/>
      <c r="E457" s="141" t="s">
        <v>120</v>
      </c>
      <c r="F457" s="136"/>
      <c r="G457" s="142"/>
      <c r="H457" s="142"/>
      <c r="I457" s="142"/>
      <c r="J457" s="142"/>
      <c r="K457" s="142"/>
      <c r="L457" s="142"/>
      <c r="M457" s="142"/>
      <c r="N457" s="142"/>
      <c r="O457" s="142"/>
      <c r="P457" s="142">
        <f t="shared" si="240"/>
        <v>0</v>
      </c>
      <c r="Q457" s="142">
        <f t="shared" si="241"/>
        <v>0</v>
      </c>
      <c r="R457" s="142">
        <f t="shared" si="242"/>
        <v>0</v>
      </c>
      <c r="S457" s="142"/>
      <c r="T457" s="142"/>
      <c r="U457" s="142"/>
      <c r="V457" s="142"/>
      <c r="W457" s="142"/>
      <c r="X457" s="142"/>
    </row>
    <row r="458" spans="1:24" s="132" customFormat="1" ht="12.75" hidden="1" customHeight="1" x14ac:dyDescent="0.25">
      <c r="A458" s="136">
        <v>2921</v>
      </c>
      <c r="B458" s="136">
        <v>9</v>
      </c>
      <c r="C458" s="136">
        <v>2</v>
      </c>
      <c r="D458" s="137">
        <v>1</v>
      </c>
      <c r="E458" s="141" t="s">
        <v>175</v>
      </c>
      <c r="F458" s="136"/>
      <c r="G458" s="142"/>
      <c r="H458" s="142"/>
      <c r="I458" s="142"/>
      <c r="J458" s="142"/>
      <c r="K458" s="142"/>
      <c r="L458" s="142"/>
      <c r="M458" s="142"/>
      <c r="N458" s="142"/>
      <c r="O458" s="142"/>
      <c r="P458" s="142">
        <f t="shared" si="240"/>
        <v>0</v>
      </c>
      <c r="Q458" s="142">
        <f t="shared" si="241"/>
        <v>0</v>
      </c>
      <c r="R458" s="142">
        <f t="shared" si="242"/>
        <v>0</v>
      </c>
      <c r="S458" s="142"/>
      <c r="T458" s="142"/>
      <c r="U458" s="142"/>
      <c r="V458" s="142"/>
      <c r="W458" s="142"/>
      <c r="X458" s="142"/>
    </row>
    <row r="459" spans="1:24" s="132" customFormat="1" ht="12.75" hidden="1" customHeight="1" x14ac:dyDescent="0.25">
      <c r="A459" s="136"/>
      <c r="B459" s="136"/>
      <c r="C459" s="136"/>
      <c r="D459" s="137"/>
      <c r="E459" s="141" t="s">
        <v>6</v>
      </c>
      <c r="F459" s="136"/>
      <c r="G459" s="142"/>
      <c r="H459" s="142"/>
      <c r="I459" s="142"/>
      <c r="J459" s="142"/>
      <c r="K459" s="142"/>
      <c r="L459" s="142"/>
      <c r="M459" s="142"/>
      <c r="N459" s="142"/>
      <c r="O459" s="142"/>
      <c r="P459" s="142">
        <f t="shared" si="240"/>
        <v>0</v>
      </c>
      <c r="Q459" s="142">
        <f t="shared" si="241"/>
        <v>0</v>
      </c>
      <c r="R459" s="142">
        <f t="shared" si="242"/>
        <v>0</v>
      </c>
      <c r="S459" s="142"/>
      <c r="T459" s="142"/>
      <c r="U459" s="142"/>
      <c r="V459" s="142"/>
      <c r="W459" s="142"/>
      <c r="X459" s="142"/>
    </row>
    <row r="460" spans="1:24" s="132" customFormat="1" ht="12.75" hidden="1" customHeight="1" x14ac:dyDescent="0.25">
      <c r="A460" s="136"/>
      <c r="B460" s="136"/>
      <c r="C460" s="136"/>
      <c r="D460" s="137"/>
      <c r="E460" s="143" t="s">
        <v>362</v>
      </c>
      <c r="F460" s="145"/>
      <c r="G460" s="142"/>
      <c r="H460" s="142"/>
      <c r="I460" s="142"/>
      <c r="J460" s="142"/>
      <c r="K460" s="142"/>
      <c r="L460" s="142"/>
      <c r="M460" s="142"/>
      <c r="N460" s="142"/>
      <c r="O460" s="142"/>
      <c r="P460" s="142">
        <f t="shared" si="240"/>
        <v>0</v>
      </c>
      <c r="Q460" s="142">
        <f t="shared" si="241"/>
        <v>0</v>
      </c>
      <c r="R460" s="142">
        <f t="shared" si="242"/>
        <v>0</v>
      </c>
      <c r="S460" s="142"/>
      <c r="T460" s="142"/>
      <c r="U460" s="142"/>
      <c r="V460" s="142"/>
      <c r="W460" s="142"/>
      <c r="X460" s="142"/>
    </row>
    <row r="461" spans="1:24" s="132" customFormat="1" ht="25.5" hidden="1" customHeight="1" x14ac:dyDescent="0.25">
      <c r="A461" s="136"/>
      <c r="B461" s="136"/>
      <c r="C461" s="136"/>
      <c r="D461" s="137"/>
      <c r="E461" s="141" t="s">
        <v>231</v>
      </c>
      <c r="F461" s="136" t="s">
        <v>232</v>
      </c>
      <c r="G461" s="142"/>
      <c r="H461" s="142"/>
      <c r="I461" s="142"/>
      <c r="J461" s="142"/>
      <c r="K461" s="142"/>
      <c r="L461" s="142"/>
      <c r="M461" s="142"/>
      <c r="N461" s="142"/>
      <c r="O461" s="142"/>
      <c r="P461" s="142">
        <f t="shared" si="240"/>
        <v>0</v>
      </c>
      <c r="Q461" s="142">
        <f t="shared" si="241"/>
        <v>0</v>
      </c>
      <c r="R461" s="142">
        <f t="shared" si="242"/>
        <v>0</v>
      </c>
      <c r="S461" s="142"/>
      <c r="T461" s="142"/>
      <c r="U461" s="142"/>
      <c r="V461" s="142"/>
      <c r="W461" s="142"/>
      <c r="X461" s="142"/>
    </row>
    <row r="462" spans="1:24" s="132" customFormat="1" ht="12.75" hidden="1" customHeight="1" x14ac:dyDescent="0.25">
      <c r="A462" s="136">
        <v>2922</v>
      </c>
      <c r="B462" s="136">
        <v>9</v>
      </c>
      <c r="C462" s="136">
        <v>2</v>
      </c>
      <c r="D462" s="137">
        <v>2</v>
      </c>
      <c r="E462" s="141" t="s">
        <v>176</v>
      </c>
      <c r="F462" s="136"/>
      <c r="G462" s="142"/>
      <c r="H462" s="142"/>
      <c r="I462" s="142"/>
      <c r="J462" s="142"/>
      <c r="K462" s="142"/>
      <c r="L462" s="142"/>
      <c r="M462" s="142"/>
      <c r="N462" s="142"/>
      <c r="O462" s="142"/>
      <c r="P462" s="142">
        <f t="shared" si="240"/>
        <v>0</v>
      </c>
      <c r="Q462" s="142">
        <f t="shared" si="241"/>
        <v>0</v>
      </c>
      <c r="R462" s="142">
        <f t="shared" si="242"/>
        <v>0</v>
      </c>
      <c r="S462" s="142"/>
      <c r="T462" s="142"/>
      <c r="U462" s="142"/>
      <c r="V462" s="142"/>
      <c r="W462" s="142"/>
      <c r="X462" s="142"/>
    </row>
    <row r="463" spans="1:24" s="132" customFormat="1" ht="12.75" hidden="1" customHeight="1" x14ac:dyDescent="0.25">
      <c r="A463" s="136"/>
      <c r="B463" s="136"/>
      <c r="C463" s="136"/>
      <c r="D463" s="137"/>
      <c r="E463" s="141" t="s">
        <v>6</v>
      </c>
      <c r="F463" s="136"/>
      <c r="G463" s="142"/>
      <c r="H463" s="142"/>
      <c r="I463" s="142"/>
      <c r="J463" s="142"/>
      <c r="K463" s="142"/>
      <c r="L463" s="142"/>
      <c r="M463" s="142"/>
      <c r="N463" s="142"/>
      <c r="O463" s="142"/>
      <c r="P463" s="142">
        <f t="shared" si="240"/>
        <v>0</v>
      </c>
      <c r="Q463" s="142">
        <f t="shared" si="241"/>
        <v>0</v>
      </c>
      <c r="R463" s="142">
        <f t="shared" si="242"/>
        <v>0</v>
      </c>
      <c r="S463" s="142"/>
      <c r="T463" s="142"/>
      <c r="U463" s="142"/>
      <c r="V463" s="142"/>
      <c r="W463" s="142"/>
      <c r="X463" s="142"/>
    </row>
    <row r="464" spans="1:24" s="132" customFormat="1" ht="12.75" hidden="1" customHeight="1" x14ac:dyDescent="0.25">
      <c r="A464" s="136"/>
      <c r="B464" s="136"/>
      <c r="C464" s="136"/>
      <c r="D464" s="137"/>
      <c r="E464" s="143" t="s">
        <v>362</v>
      </c>
      <c r="F464" s="145"/>
      <c r="G464" s="142"/>
      <c r="H464" s="142"/>
      <c r="I464" s="142"/>
      <c r="J464" s="142"/>
      <c r="K464" s="142"/>
      <c r="L464" s="142"/>
      <c r="M464" s="142"/>
      <c r="N464" s="142"/>
      <c r="O464" s="142"/>
      <c r="P464" s="142">
        <f t="shared" si="240"/>
        <v>0</v>
      </c>
      <c r="Q464" s="142">
        <f t="shared" si="241"/>
        <v>0</v>
      </c>
      <c r="R464" s="142">
        <f t="shared" si="242"/>
        <v>0</v>
      </c>
      <c r="S464" s="142"/>
      <c r="T464" s="142"/>
      <c r="U464" s="142"/>
      <c r="V464" s="142"/>
      <c r="W464" s="142"/>
      <c r="X464" s="142"/>
    </row>
    <row r="465" spans="1:24" s="132" customFormat="1" ht="25.5" hidden="1" customHeight="1" x14ac:dyDescent="0.25">
      <c r="A465" s="136"/>
      <c r="B465" s="136"/>
      <c r="C465" s="136"/>
      <c r="D465" s="137"/>
      <c r="E465" s="141" t="s">
        <v>231</v>
      </c>
      <c r="F465" s="136" t="s">
        <v>232</v>
      </c>
      <c r="G465" s="142"/>
      <c r="H465" s="142"/>
      <c r="I465" s="142"/>
      <c r="J465" s="142"/>
      <c r="K465" s="142"/>
      <c r="L465" s="142"/>
      <c r="M465" s="142"/>
      <c r="N465" s="142"/>
      <c r="O465" s="142"/>
      <c r="P465" s="142">
        <f t="shared" si="240"/>
        <v>0</v>
      </c>
      <c r="Q465" s="142">
        <f t="shared" si="241"/>
        <v>0</v>
      </c>
      <c r="R465" s="142">
        <f t="shared" si="242"/>
        <v>0</v>
      </c>
      <c r="S465" s="142"/>
      <c r="T465" s="142"/>
      <c r="U465" s="142"/>
      <c r="V465" s="142"/>
      <c r="W465" s="142"/>
      <c r="X465" s="142"/>
    </row>
    <row r="466" spans="1:24" s="132" customFormat="1" ht="28.5" x14ac:dyDescent="0.25">
      <c r="A466" s="136">
        <v>2941</v>
      </c>
      <c r="B466" s="136">
        <v>9</v>
      </c>
      <c r="C466" s="136">
        <v>4</v>
      </c>
      <c r="D466" s="137">
        <v>1</v>
      </c>
      <c r="E466" s="141" t="s">
        <v>400</v>
      </c>
      <c r="F466" s="136"/>
      <c r="G466" s="142">
        <f>G469</f>
        <v>13260</v>
      </c>
      <c r="H466" s="142">
        <f t="shared" ref="H466:I466" si="243">H469</f>
        <v>13260</v>
      </c>
      <c r="I466" s="142">
        <f t="shared" si="243"/>
        <v>0</v>
      </c>
      <c r="J466" s="142">
        <f>J469</f>
        <v>14200</v>
      </c>
      <c r="K466" s="142">
        <f t="shared" ref="K466:L466" si="244">K469</f>
        <v>14200</v>
      </c>
      <c r="L466" s="142">
        <f t="shared" si="244"/>
        <v>0</v>
      </c>
      <c r="M466" s="142">
        <f>M469</f>
        <v>7000</v>
      </c>
      <c r="N466" s="142">
        <f t="shared" ref="N466:O466" si="245">N469</f>
        <v>7000</v>
      </c>
      <c r="O466" s="142">
        <f t="shared" si="245"/>
        <v>0</v>
      </c>
      <c r="P466" s="142">
        <f t="shared" si="240"/>
        <v>-7200</v>
      </c>
      <c r="Q466" s="142">
        <f t="shared" si="241"/>
        <v>-7200</v>
      </c>
      <c r="R466" s="142">
        <f t="shared" si="242"/>
        <v>0</v>
      </c>
      <c r="S466" s="142">
        <f>S469</f>
        <v>7000</v>
      </c>
      <c r="T466" s="142">
        <f t="shared" ref="T466:U466" si="246">T469</f>
        <v>7000</v>
      </c>
      <c r="U466" s="142">
        <f t="shared" si="246"/>
        <v>0</v>
      </c>
      <c r="V466" s="142">
        <f>V469</f>
        <v>7000</v>
      </c>
      <c r="W466" s="142">
        <f t="shared" ref="W466:X466" si="247">W469</f>
        <v>7000</v>
      </c>
      <c r="X466" s="142">
        <f t="shared" si="247"/>
        <v>0</v>
      </c>
    </row>
    <row r="467" spans="1:24" s="132" customFormat="1" x14ac:dyDescent="0.25">
      <c r="A467" s="136"/>
      <c r="B467" s="136"/>
      <c r="C467" s="136"/>
      <c r="D467" s="137"/>
      <c r="E467" s="141" t="s">
        <v>6</v>
      </c>
      <c r="F467" s="136"/>
      <c r="G467" s="142"/>
      <c r="H467" s="142"/>
      <c r="I467" s="142"/>
      <c r="J467" s="142"/>
      <c r="K467" s="142"/>
      <c r="L467" s="142"/>
      <c r="M467" s="142"/>
      <c r="N467" s="142"/>
      <c r="O467" s="142"/>
      <c r="P467" s="142">
        <f t="shared" si="240"/>
        <v>0</v>
      </c>
      <c r="Q467" s="142">
        <f t="shared" si="241"/>
        <v>0</v>
      </c>
      <c r="R467" s="142">
        <f t="shared" si="242"/>
        <v>0</v>
      </c>
      <c r="S467" s="142"/>
      <c r="T467" s="142"/>
      <c r="U467" s="142"/>
      <c r="V467" s="142"/>
      <c r="W467" s="142"/>
      <c r="X467" s="142"/>
    </row>
    <row r="468" spans="1:24" s="132" customFormat="1" ht="12.75" hidden="1" customHeight="1" x14ac:dyDescent="0.25">
      <c r="A468" s="136"/>
      <c r="B468" s="136"/>
      <c r="C468" s="136"/>
      <c r="D468" s="137"/>
      <c r="E468" s="143" t="s">
        <v>363</v>
      </c>
      <c r="F468" s="145"/>
      <c r="G468" s="142"/>
      <c r="H468" s="142"/>
      <c r="I468" s="142"/>
      <c r="J468" s="142"/>
      <c r="K468" s="142"/>
      <c r="L468" s="142"/>
      <c r="M468" s="142"/>
      <c r="N468" s="142"/>
      <c r="O468" s="142"/>
      <c r="P468" s="142">
        <f t="shared" si="240"/>
        <v>0</v>
      </c>
      <c r="Q468" s="142">
        <f t="shared" si="241"/>
        <v>0</v>
      </c>
      <c r="R468" s="142">
        <f t="shared" si="242"/>
        <v>0</v>
      </c>
      <c r="S468" s="142"/>
      <c r="T468" s="142"/>
      <c r="U468" s="142"/>
      <c r="V468" s="142"/>
      <c r="W468" s="142"/>
      <c r="X468" s="142"/>
    </row>
    <row r="469" spans="1:24" s="132" customFormat="1" x14ac:dyDescent="0.25">
      <c r="A469" s="136"/>
      <c r="B469" s="136"/>
      <c r="C469" s="136"/>
      <c r="D469" s="137"/>
      <c r="E469" s="141" t="s">
        <v>242</v>
      </c>
      <c r="F469" s="136" t="s">
        <v>243</v>
      </c>
      <c r="G469" s="142">
        <f>H469</f>
        <v>13260</v>
      </c>
      <c r="H469" s="142">
        <v>13260</v>
      </c>
      <c r="I469" s="142">
        <v>0</v>
      </c>
      <c r="J469" s="142">
        <f>K469</f>
        <v>14200</v>
      </c>
      <c r="K469" s="142">
        <v>14200</v>
      </c>
      <c r="L469" s="142"/>
      <c r="M469" s="142">
        <f>N469</f>
        <v>7000</v>
      </c>
      <c r="N469" s="142">
        <v>7000</v>
      </c>
      <c r="O469" s="142"/>
      <c r="P469" s="142">
        <f t="shared" si="240"/>
        <v>-7200</v>
      </c>
      <c r="Q469" s="142">
        <f t="shared" si="241"/>
        <v>-7200</v>
      </c>
      <c r="R469" s="142">
        <f t="shared" si="242"/>
        <v>0</v>
      </c>
      <c r="S469" s="142">
        <f>T469</f>
        <v>7000</v>
      </c>
      <c r="T469" s="142">
        <v>7000</v>
      </c>
      <c r="U469" s="142"/>
      <c r="V469" s="142">
        <f>W469</f>
        <v>7000</v>
      </c>
      <c r="W469" s="142">
        <v>7000</v>
      </c>
      <c r="X469" s="142"/>
    </row>
    <row r="470" spans="1:24" s="132" customFormat="1" ht="28.5" x14ac:dyDescent="0.25">
      <c r="A470" s="136">
        <v>2950</v>
      </c>
      <c r="B470" s="136">
        <v>9</v>
      </c>
      <c r="C470" s="136">
        <v>5</v>
      </c>
      <c r="D470" s="137">
        <v>0</v>
      </c>
      <c r="E470" s="143" t="s">
        <v>177</v>
      </c>
      <c r="F470" s="145"/>
      <c r="G470" s="142">
        <f>G472</f>
        <v>283085</v>
      </c>
      <c r="H470" s="142">
        <f t="shared" ref="H470:I470" si="248">H472</f>
        <v>283085</v>
      </c>
      <c r="I470" s="142">
        <f t="shared" si="248"/>
        <v>0</v>
      </c>
      <c r="J470" s="142">
        <f>J472</f>
        <v>310354.59999999998</v>
      </c>
      <c r="K470" s="142">
        <f t="shared" ref="K470:L470" si="249">K472</f>
        <v>310354.59999999998</v>
      </c>
      <c r="L470" s="142">
        <f t="shared" si="249"/>
        <v>0</v>
      </c>
      <c r="M470" s="142">
        <f>M472</f>
        <v>306000</v>
      </c>
      <c r="N470" s="142">
        <f t="shared" ref="N470:O470" si="250">N472</f>
        <v>306000</v>
      </c>
      <c r="O470" s="142">
        <f t="shared" si="250"/>
        <v>0</v>
      </c>
      <c r="P470" s="142">
        <f t="shared" si="240"/>
        <v>-4354.5999999999767</v>
      </c>
      <c r="Q470" s="142">
        <f t="shared" si="241"/>
        <v>-4354.5999999999767</v>
      </c>
      <c r="R470" s="142">
        <f t="shared" si="242"/>
        <v>0</v>
      </c>
      <c r="S470" s="142">
        <f>S472</f>
        <v>306000</v>
      </c>
      <c r="T470" s="142">
        <f t="shared" ref="T470:U470" si="251">T472</f>
        <v>306000</v>
      </c>
      <c r="U470" s="142">
        <f t="shared" si="251"/>
        <v>0</v>
      </c>
      <c r="V470" s="142">
        <f>V472</f>
        <v>306000</v>
      </c>
      <c r="W470" s="142">
        <f t="shared" ref="W470:X470" si="252">W472</f>
        <v>306000</v>
      </c>
      <c r="X470" s="142">
        <f t="shared" si="252"/>
        <v>0</v>
      </c>
    </row>
    <row r="471" spans="1:24" s="132" customFormat="1" x14ac:dyDescent="0.25">
      <c r="A471" s="136"/>
      <c r="B471" s="136"/>
      <c r="C471" s="136"/>
      <c r="D471" s="137"/>
      <c r="E471" s="141" t="s">
        <v>120</v>
      </c>
      <c r="F471" s="136"/>
      <c r="G471" s="142"/>
      <c r="H471" s="142"/>
      <c r="I471" s="142"/>
      <c r="J471" s="142"/>
      <c r="K471" s="142"/>
      <c r="L471" s="142"/>
      <c r="M471" s="142"/>
      <c r="N471" s="142"/>
      <c r="O471" s="142"/>
      <c r="P471" s="142">
        <f t="shared" si="240"/>
        <v>0</v>
      </c>
      <c r="Q471" s="142">
        <f t="shared" si="241"/>
        <v>0</v>
      </c>
      <c r="R471" s="142">
        <f t="shared" si="242"/>
        <v>0</v>
      </c>
      <c r="S471" s="142"/>
      <c r="T471" s="142"/>
      <c r="U471" s="142"/>
      <c r="V471" s="142"/>
      <c r="W471" s="142"/>
      <c r="X471" s="142"/>
    </row>
    <row r="472" spans="1:24" s="132" customFormat="1" ht="28.5" x14ac:dyDescent="0.25">
      <c r="A472" s="136">
        <v>2951</v>
      </c>
      <c r="B472" s="136">
        <v>9</v>
      </c>
      <c r="C472" s="136">
        <v>5</v>
      </c>
      <c r="D472" s="137">
        <v>1</v>
      </c>
      <c r="E472" s="141" t="s">
        <v>178</v>
      </c>
      <c r="F472" s="136"/>
      <c r="G472" s="142">
        <f t="shared" ref="G472:O472" si="253">G475</f>
        <v>283085</v>
      </c>
      <c r="H472" s="142">
        <f t="shared" si="253"/>
        <v>283085</v>
      </c>
      <c r="I472" s="142">
        <f t="shared" si="253"/>
        <v>0</v>
      </c>
      <c r="J472" s="142">
        <f t="shared" si="253"/>
        <v>310354.59999999998</v>
      </c>
      <c r="K472" s="142">
        <f t="shared" si="253"/>
        <v>310354.59999999998</v>
      </c>
      <c r="L472" s="142">
        <f t="shared" si="253"/>
        <v>0</v>
      </c>
      <c r="M472" s="142">
        <f t="shared" si="253"/>
        <v>306000</v>
      </c>
      <c r="N472" s="142">
        <f t="shared" si="253"/>
        <v>306000</v>
      </c>
      <c r="O472" s="142">
        <f t="shared" si="253"/>
        <v>0</v>
      </c>
      <c r="P472" s="142">
        <f t="shared" si="240"/>
        <v>-4354.5999999999767</v>
      </c>
      <c r="Q472" s="142">
        <f t="shared" si="241"/>
        <v>-4354.5999999999767</v>
      </c>
      <c r="R472" s="142">
        <f t="shared" si="242"/>
        <v>0</v>
      </c>
      <c r="S472" s="142">
        <f t="shared" ref="S472:X472" si="254">S475</f>
        <v>306000</v>
      </c>
      <c r="T472" s="142">
        <f t="shared" si="254"/>
        <v>306000</v>
      </c>
      <c r="U472" s="142">
        <f t="shared" si="254"/>
        <v>0</v>
      </c>
      <c r="V472" s="142">
        <f t="shared" si="254"/>
        <v>306000</v>
      </c>
      <c r="W472" s="142">
        <f t="shared" si="254"/>
        <v>306000</v>
      </c>
      <c r="X472" s="142">
        <f t="shared" si="254"/>
        <v>0</v>
      </c>
    </row>
    <row r="473" spans="1:24" s="132" customFormat="1" x14ac:dyDescent="0.25">
      <c r="A473" s="136"/>
      <c r="B473" s="136"/>
      <c r="C473" s="136"/>
      <c r="D473" s="137"/>
      <c r="E473" s="141" t="s">
        <v>6</v>
      </c>
      <c r="F473" s="136"/>
      <c r="G473" s="142"/>
      <c r="H473" s="142"/>
      <c r="I473" s="142"/>
      <c r="J473" s="142"/>
      <c r="K473" s="142"/>
      <c r="L473" s="142"/>
      <c r="M473" s="142"/>
      <c r="N473" s="142"/>
      <c r="O473" s="142"/>
      <c r="P473" s="142">
        <f t="shared" si="240"/>
        <v>0</v>
      </c>
      <c r="Q473" s="142">
        <f t="shared" si="241"/>
        <v>0</v>
      </c>
      <c r="R473" s="142">
        <f t="shared" si="242"/>
        <v>0</v>
      </c>
      <c r="S473" s="142"/>
      <c r="T473" s="142"/>
      <c r="U473" s="142"/>
      <c r="V473" s="142"/>
      <c r="W473" s="142"/>
      <c r="X473" s="142"/>
    </row>
    <row r="474" spans="1:24" s="132" customFormat="1" ht="12.75" hidden="1" customHeight="1" x14ac:dyDescent="0.25">
      <c r="A474" s="136"/>
      <c r="B474" s="136"/>
      <c r="C474" s="136"/>
      <c r="D474" s="137"/>
      <c r="E474" s="143" t="s">
        <v>363</v>
      </c>
      <c r="F474" s="145"/>
      <c r="G474" s="142"/>
      <c r="H474" s="142"/>
      <c r="I474" s="142"/>
      <c r="J474" s="142"/>
      <c r="K474" s="142"/>
      <c r="L474" s="142"/>
      <c r="M474" s="142"/>
      <c r="N474" s="142"/>
      <c r="O474" s="142"/>
      <c r="P474" s="142">
        <f t="shared" si="240"/>
        <v>0</v>
      </c>
      <c r="Q474" s="142">
        <f t="shared" si="241"/>
        <v>0</v>
      </c>
      <c r="R474" s="142">
        <f t="shared" si="242"/>
        <v>0</v>
      </c>
      <c r="S474" s="142"/>
      <c r="T474" s="142"/>
      <c r="U474" s="142"/>
      <c r="V474" s="142"/>
      <c r="W474" s="142"/>
      <c r="X474" s="142"/>
    </row>
    <row r="475" spans="1:24" s="132" customFormat="1" ht="42.75" x14ac:dyDescent="0.25">
      <c r="A475" s="136"/>
      <c r="B475" s="136"/>
      <c r="C475" s="136"/>
      <c r="D475" s="137"/>
      <c r="E475" s="141" t="s">
        <v>231</v>
      </c>
      <c r="F475" s="136" t="s">
        <v>232</v>
      </c>
      <c r="G475" s="142">
        <f>H475</f>
        <v>283085</v>
      </c>
      <c r="H475" s="142">
        <v>283085</v>
      </c>
      <c r="I475" s="142"/>
      <c r="J475" s="142">
        <f>K475</f>
        <v>310354.59999999998</v>
      </c>
      <c r="K475" s="142">
        <v>310354.59999999998</v>
      </c>
      <c r="L475" s="142"/>
      <c r="M475" s="142">
        <f>N475</f>
        <v>306000</v>
      </c>
      <c r="N475" s="142">
        <f>304000+2000</f>
        <v>306000</v>
      </c>
      <c r="O475" s="142"/>
      <c r="P475" s="142">
        <f t="shared" si="240"/>
        <v>-4354.5999999999767</v>
      </c>
      <c r="Q475" s="142">
        <f t="shared" si="241"/>
        <v>-4354.5999999999767</v>
      </c>
      <c r="R475" s="142">
        <f t="shared" si="242"/>
        <v>0</v>
      </c>
      <c r="S475" s="142">
        <f>T475</f>
        <v>306000</v>
      </c>
      <c r="T475" s="142">
        <f>304000+2000</f>
        <v>306000</v>
      </c>
      <c r="U475" s="142"/>
      <c r="V475" s="142">
        <f>W475</f>
        <v>306000</v>
      </c>
      <c r="W475" s="142">
        <f>304000+2000</f>
        <v>306000</v>
      </c>
      <c r="X475" s="142"/>
    </row>
    <row r="476" spans="1:24" s="132" customFormat="1" ht="25.5" hidden="1" customHeight="1" x14ac:dyDescent="0.25">
      <c r="A476" s="136"/>
      <c r="B476" s="136"/>
      <c r="C476" s="136"/>
      <c r="D476" s="137"/>
      <c r="E476" s="143" t="s">
        <v>364</v>
      </c>
      <c r="F476" s="145"/>
      <c r="G476" s="142"/>
      <c r="H476" s="142"/>
      <c r="I476" s="142"/>
      <c r="J476" s="142"/>
      <c r="K476" s="142"/>
      <c r="L476" s="142"/>
      <c r="M476" s="142"/>
      <c r="N476" s="142"/>
      <c r="O476" s="142"/>
      <c r="P476" s="142">
        <f t="shared" si="240"/>
        <v>0</v>
      </c>
      <c r="Q476" s="142">
        <f t="shared" si="241"/>
        <v>0</v>
      </c>
      <c r="R476" s="142">
        <f t="shared" si="242"/>
        <v>0</v>
      </c>
      <c r="S476" s="142"/>
      <c r="T476" s="142"/>
      <c r="U476" s="142"/>
      <c r="V476" s="142"/>
      <c r="W476" s="142"/>
      <c r="X476" s="142"/>
    </row>
    <row r="477" spans="1:24" s="132" customFormat="1" ht="12.75" hidden="1" customHeight="1" x14ac:dyDescent="0.25">
      <c r="A477" s="136"/>
      <c r="B477" s="136"/>
      <c r="C477" s="136"/>
      <c r="D477" s="137"/>
      <c r="E477" s="141" t="s">
        <v>260</v>
      </c>
      <c r="F477" s="136" t="s">
        <v>261</v>
      </c>
      <c r="G477" s="142"/>
      <c r="H477" s="142"/>
      <c r="I477" s="142"/>
      <c r="J477" s="142"/>
      <c r="K477" s="142"/>
      <c r="L477" s="142"/>
      <c r="M477" s="142"/>
      <c r="N477" s="142"/>
      <c r="O477" s="142"/>
      <c r="P477" s="142">
        <f t="shared" si="240"/>
        <v>0</v>
      </c>
      <c r="Q477" s="142">
        <f t="shared" si="241"/>
        <v>0</v>
      </c>
      <c r="R477" s="142">
        <f t="shared" si="242"/>
        <v>0</v>
      </c>
      <c r="S477" s="142"/>
      <c r="T477" s="142"/>
      <c r="U477" s="142"/>
      <c r="V477" s="142"/>
      <c r="W477" s="142"/>
      <c r="X477" s="142"/>
    </row>
    <row r="478" spans="1:24" s="132" customFormat="1" ht="51" hidden="1" customHeight="1" x14ac:dyDescent="0.25">
      <c r="A478" s="136"/>
      <c r="B478" s="136"/>
      <c r="C478" s="136"/>
      <c r="D478" s="137"/>
      <c r="E478" s="143" t="s">
        <v>365</v>
      </c>
      <c r="F478" s="145"/>
      <c r="G478" s="142"/>
      <c r="H478" s="142"/>
      <c r="I478" s="142"/>
      <c r="J478" s="142"/>
      <c r="K478" s="142"/>
      <c r="L478" s="142"/>
      <c r="M478" s="142"/>
      <c r="N478" s="142"/>
      <c r="O478" s="142"/>
      <c r="P478" s="142">
        <f t="shared" si="240"/>
        <v>0</v>
      </c>
      <c r="Q478" s="142">
        <f t="shared" si="241"/>
        <v>0</v>
      </c>
      <c r="R478" s="142">
        <f t="shared" si="242"/>
        <v>0</v>
      </c>
      <c r="S478" s="142"/>
      <c r="T478" s="142"/>
      <c r="U478" s="142"/>
      <c r="V478" s="142"/>
      <c r="W478" s="142"/>
      <c r="X478" s="142"/>
    </row>
    <row r="479" spans="1:24" s="132" customFormat="1" ht="25.5" hidden="1" customHeight="1" x14ac:dyDescent="0.25">
      <c r="A479" s="136"/>
      <c r="B479" s="136"/>
      <c r="C479" s="136"/>
      <c r="D479" s="137"/>
      <c r="E479" s="141" t="s">
        <v>231</v>
      </c>
      <c r="F479" s="136" t="s">
        <v>232</v>
      </c>
      <c r="G479" s="142"/>
      <c r="H479" s="142"/>
      <c r="I479" s="142"/>
      <c r="J479" s="142"/>
      <c r="K479" s="142"/>
      <c r="L479" s="142"/>
      <c r="M479" s="142"/>
      <c r="N479" s="142"/>
      <c r="O479" s="142"/>
      <c r="P479" s="142">
        <f t="shared" si="240"/>
        <v>0</v>
      </c>
      <c r="Q479" s="142">
        <f t="shared" si="241"/>
        <v>0</v>
      </c>
      <c r="R479" s="142">
        <f t="shared" si="242"/>
        <v>0</v>
      </c>
      <c r="S479" s="142"/>
      <c r="T479" s="142"/>
      <c r="U479" s="142"/>
      <c r="V479" s="142"/>
      <c r="W479" s="142"/>
      <c r="X479" s="142"/>
    </row>
    <row r="480" spans="1:24" s="132" customFormat="1" ht="38.25" hidden="1" customHeight="1" x14ac:dyDescent="0.25">
      <c r="A480" s="136"/>
      <c r="B480" s="136"/>
      <c r="C480" s="136"/>
      <c r="D480" s="137"/>
      <c r="E480" s="143" t="s">
        <v>366</v>
      </c>
      <c r="F480" s="145"/>
      <c r="G480" s="142"/>
      <c r="H480" s="142"/>
      <c r="I480" s="142"/>
      <c r="J480" s="142"/>
      <c r="K480" s="142"/>
      <c r="L480" s="142"/>
      <c r="M480" s="142"/>
      <c r="N480" s="142"/>
      <c r="O480" s="142"/>
      <c r="P480" s="142">
        <f t="shared" si="240"/>
        <v>0</v>
      </c>
      <c r="Q480" s="142">
        <f t="shared" si="241"/>
        <v>0</v>
      </c>
      <c r="R480" s="142">
        <f t="shared" si="242"/>
        <v>0</v>
      </c>
      <c r="S480" s="142"/>
      <c r="T480" s="142"/>
      <c r="U480" s="142"/>
      <c r="V480" s="142"/>
      <c r="W480" s="142"/>
      <c r="X480" s="142"/>
    </row>
    <row r="481" spans="1:24" s="132" customFormat="1" ht="25.5" hidden="1" customHeight="1" x14ac:dyDescent="0.25">
      <c r="A481" s="136"/>
      <c r="B481" s="136"/>
      <c r="C481" s="136"/>
      <c r="D481" s="137"/>
      <c r="E481" s="141" t="s">
        <v>231</v>
      </c>
      <c r="F481" s="136" t="s">
        <v>232</v>
      </c>
      <c r="G481" s="142"/>
      <c r="H481" s="142"/>
      <c r="I481" s="142"/>
      <c r="J481" s="142"/>
      <c r="K481" s="142"/>
      <c r="L481" s="142"/>
      <c r="M481" s="142"/>
      <c r="N481" s="142"/>
      <c r="O481" s="142"/>
      <c r="P481" s="142">
        <f t="shared" si="240"/>
        <v>0</v>
      </c>
      <c r="Q481" s="142">
        <f t="shared" si="241"/>
        <v>0</v>
      </c>
      <c r="R481" s="142">
        <f t="shared" si="242"/>
        <v>0</v>
      </c>
      <c r="S481" s="142"/>
      <c r="T481" s="142"/>
      <c r="U481" s="142"/>
      <c r="V481" s="142"/>
      <c r="W481" s="142"/>
      <c r="X481" s="142"/>
    </row>
    <row r="482" spans="1:24" s="132" customFormat="1" ht="25.5" hidden="1" customHeight="1" x14ac:dyDescent="0.25">
      <c r="A482" s="136"/>
      <c r="B482" s="136"/>
      <c r="C482" s="136"/>
      <c r="D482" s="137"/>
      <c r="E482" s="143" t="s">
        <v>367</v>
      </c>
      <c r="F482" s="145"/>
      <c r="G482" s="142"/>
      <c r="H482" s="142"/>
      <c r="I482" s="142"/>
      <c r="J482" s="142"/>
      <c r="K482" s="142"/>
      <c r="L482" s="142"/>
      <c r="M482" s="142"/>
      <c r="N482" s="142"/>
      <c r="O482" s="142"/>
      <c r="P482" s="142">
        <f t="shared" si="240"/>
        <v>0</v>
      </c>
      <c r="Q482" s="142">
        <f t="shared" si="241"/>
        <v>0</v>
      </c>
      <c r="R482" s="142">
        <f t="shared" si="242"/>
        <v>0</v>
      </c>
      <c r="S482" s="142"/>
      <c r="T482" s="142"/>
      <c r="U482" s="142"/>
      <c r="V482" s="142"/>
      <c r="W482" s="142"/>
      <c r="X482" s="142"/>
    </row>
    <row r="483" spans="1:24" s="132" customFormat="1" ht="12.75" hidden="1" customHeight="1" x14ac:dyDescent="0.25">
      <c r="A483" s="136"/>
      <c r="B483" s="136"/>
      <c r="C483" s="136"/>
      <c r="D483" s="137"/>
      <c r="E483" s="141" t="s">
        <v>252</v>
      </c>
      <c r="F483" s="136" t="s">
        <v>253</v>
      </c>
      <c r="G483" s="142"/>
      <c r="H483" s="142"/>
      <c r="I483" s="142"/>
      <c r="J483" s="142"/>
      <c r="K483" s="142"/>
      <c r="L483" s="142"/>
      <c r="M483" s="142"/>
      <c r="N483" s="142"/>
      <c r="O483" s="142"/>
      <c r="P483" s="142">
        <f t="shared" si="240"/>
        <v>0</v>
      </c>
      <c r="Q483" s="142">
        <f t="shared" si="241"/>
        <v>0</v>
      </c>
      <c r="R483" s="142">
        <f t="shared" si="242"/>
        <v>0</v>
      </c>
      <c r="S483" s="142"/>
      <c r="T483" s="142"/>
      <c r="U483" s="142"/>
      <c r="V483" s="142"/>
      <c r="W483" s="142"/>
      <c r="X483" s="142"/>
    </row>
    <row r="484" spans="1:24" s="132" customFormat="1" ht="25.5" hidden="1" customHeight="1" x14ac:dyDescent="0.25">
      <c r="A484" s="136"/>
      <c r="B484" s="136"/>
      <c r="C484" s="136"/>
      <c r="D484" s="137"/>
      <c r="E484" s="141" t="s">
        <v>254</v>
      </c>
      <c r="F484" s="136" t="s">
        <v>255</v>
      </c>
      <c r="G484" s="142"/>
      <c r="H484" s="142"/>
      <c r="I484" s="142"/>
      <c r="J484" s="142"/>
      <c r="K484" s="142"/>
      <c r="L484" s="142"/>
      <c r="M484" s="142"/>
      <c r="N484" s="142"/>
      <c r="O484" s="142"/>
      <c r="P484" s="142">
        <f t="shared" si="240"/>
        <v>0</v>
      </c>
      <c r="Q484" s="142">
        <f t="shared" si="241"/>
        <v>0</v>
      </c>
      <c r="R484" s="142">
        <f t="shared" si="242"/>
        <v>0</v>
      </c>
      <c r="S484" s="142"/>
      <c r="T484" s="142"/>
      <c r="U484" s="142"/>
      <c r="V484" s="142"/>
      <c r="W484" s="142"/>
      <c r="X484" s="142"/>
    </row>
    <row r="485" spans="1:24" s="132" customFormat="1" ht="25.5" hidden="1" customHeight="1" x14ac:dyDescent="0.25">
      <c r="A485" s="136"/>
      <c r="B485" s="136"/>
      <c r="C485" s="136"/>
      <c r="D485" s="137"/>
      <c r="E485" s="143" t="s">
        <v>368</v>
      </c>
      <c r="F485" s="145"/>
      <c r="G485" s="142"/>
      <c r="H485" s="142"/>
      <c r="I485" s="142"/>
      <c r="J485" s="142"/>
      <c r="K485" s="142"/>
      <c r="L485" s="142"/>
      <c r="M485" s="142"/>
      <c r="N485" s="142"/>
      <c r="O485" s="142"/>
      <c r="P485" s="142">
        <f t="shared" si="240"/>
        <v>0</v>
      </c>
      <c r="Q485" s="142">
        <f t="shared" si="241"/>
        <v>0</v>
      </c>
      <c r="R485" s="142">
        <f t="shared" si="242"/>
        <v>0</v>
      </c>
      <c r="S485" s="142"/>
      <c r="T485" s="142"/>
      <c r="U485" s="142"/>
      <c r="V485" s="142"/>
      <c r="W485" s="142"/>
      <c r="X485" s="142"/>
    </row>
    <row r="486" spans="1:24" s="132" customFormat="1" ht="12.75" hidden="1" customHeight="1" x14ac:dyDescent="0.25">
      <c r="A486" s="136"/>
      <c r="B486" s="136"/>
      <c r="C486" s="136"/>
      <c r="D486" s="137"/>
      <c r="E486" s="141" t="s">
        <v>238</v>
      </c>
      <c r="F486" s="136" t="s">
        <v>239</v>
      </c>
      <c r="G486" s="142"/>
      <c r="H486" s="142"/>
      <c r="I486" s="142"/>
      <c r="J486" s="142"/>
      <c r="K486" s="142"/>
      <c r="L486" s="142"/>
      <c r="M486" s="142"/>
      <c r="N486" s="142"/>
      <c r="O486" s="142"/>
      <c r="P486" s="142">
        <f t="shared" si="240"/>
        <v>0</v>
      </c>
      <c r="Q486" s="142">
        <f t="shared" si="241"/>
        <v>0</v>
      </c>
      <c r="R486" s="142">
        <f t="shared" si="242"/>
        <v>0</v>
      </c>
      <c r="S486" s="142"/>
      <c r="T486" s="142"/>
      <c r="U486" s="142"/>
      <c r="V486" s="142"/>
      <c r="W486" s="142"/>
      <c r="X486" s="142"/>
    </row>
    <row r="487" spans="1:24" s="132" customFormat="1" ht="25.5" hidden="1" customHeight="1" x14ac:dyDescent="0.25">
      <c r="A487" s="136">
        <v>2960</v>
      </c>
      <c r="B487" s="136">
        <v>9</v>
      </c>
      <c r="C487" s="136">
        <v>6</v>
      </c>
      <c r="D487" s="137">
        <v>0</v>
      </c>
      <c r="E487" s="143" t="s">
        <v>179</v>
      </c>
      <c r="F487" s="145"/>
      <c r="G487" s="142"/>
      <c r="H487" s="142"/>
      <c r="I487" s="142"/>
      <c r="J487" s="142"/>
      <c r="K487" s="142"/>
      <c r="L487" s="142"/>
      <c r="M487" s="142"/>
      <c r="N487" s="142"/>
      <c r="O487" s="142"/>
      <c r="P487" s="142">
        <f t="shared" si="240"/>
        <v>0</v>
      </c>
      <c r="Q487" s="142">
        <f t="shared" si="241"/>
        <v>0</v>
      </c>
      <c r="R487" s="142">
        <f t="shared" si="242"/>
        <v>0</v>
      </c>
      <c r="S487" s="142"/>
      <c r="T487" s="142"/>
      <c r="U487" s="142"/>
      <c r="V487" s="142"/>
      <c r="W487" s="142"/>
      <c r="X487" s="142"/>
    </row>
    <row r="488" spans="1:24" s="132" customFormat="1" ht="12.75" hidden="1" customHeight="1" x14ac:dyDescent="0.25">
      <c r="A488" s="136"/>
      <c r="B488" s="136"/>
      <c r="C488" s="136"/>
      <c r="D488" s="137"/>
      <c r="E488" s="141" t="s">
        <v>120</v>
      </c>
      <c r="F488" s="136"/>
      <c r="G488" s="142"/>
      <c r="H488" s="142"/>
      <c r="I488" s="142"/>
      <c r="J488" s="142"/>
      <c r="K488" s="142"/>
      <c r="L488" s="142"/>
      <c r="M488" s="142"/>
      <c r="N488" s="142"/>
      <c r="O488" s="142"/>
      <c r="P488" s="142">
        <f t="shared" si="240"/>
        <v>0</v>
      </c>
      <c r="Q488" s="142">
        <f t="shared" si="241"/>
        <v>0</v>
      </c>
      <c r="R488" s="142">
        <f t="shared" si="242"/>
        <v>0</v>
      </c>
      <c r="S488" s="142"/>
      <c r="T488" s="142"/>
      <c r="U488" s="142"/>
      <c r="V488" s="142"/>
      <c r="W488" s="142"/>
      <c r="X488" s="142"/>
    </row>
    <row r="489" spans="1:24" s="132" customFormat="1" ht="25.5" hidden="1" customHeight="1" x14ac:dyDescent="0.25">
      <c r="A489" s="136">
        <v>2961</v>
      </c>
      <c r="B489" s="136">
        <v>9</v>
      </c>
      <c r="C489" s="136">
        <v>6</v>
      </c>
      <c r="D489" s="137">
        <v>1</v>
      </c>
      <c r="E489" s="141" t="s">
        <v>179</v>
      </c>
      <c r="F489" s="136"/>
      <c r="G489" s="142"/>
      <c r="H489" s="142"/>
      <c r="I489" s="142"/>
      <c r="J489" s="142"/>
      <c r="K489" s="142"/>
      <c r="L489" s="142"/>
      <c r="M489" s="142"/>
      <c r="N489" s="142"/>
      <c r="O489" s="142"/>
      <c r="P489" s="142">
        <f t="shared" si="240"/>
        <v>0</v>
      </c>
      <c r="Q489" s="142">
        <f t="shared" si="241"/>
        <v>0</v>
      </c>
      <c r="R489" s="142">
        <f t="shared" si="242"/>
        <v>0</v>
      </c>
      <c r="S489" s="142"/>
      <c r="T489" s="142"/>
      <c r="U489" s="142"/>
      <c r="V489" s="142"/>
      <c r="W489" s="142"/>
      <c r="X489" s="142"/>
    </row>
    <row r="490" spans="1:24" s="132" customFormat="1" ht="12.75" hidden="1" customHeight="1" x14ac:dyDescent="0.25">
      <c r="A490" s="136"/>
      <c r="B490" s="136"/>
      <c r="C490" s="136"/>
      <c r="D490" s="137"/>
      <c r="E490" s="141" t="s">
        <v>6</v>
      </c>
      <c r="F490" s="136"/>
      <c r="G490" s="142"/>
      <c r="H490" s="142"/>
      <c r="I490" s="142"/>
      <c r="J490" s="142"/>
      <c r="K490" s="142"/>
      <c r="L490" s="142"/>
      <c r="M490" s="142"/>
      <c r="N490" s="142"/>
      <c r="O490" s="142"/>
      <c r="P490" s="142">
        <f t="shared" si="240"/>
        <v>0</v>
      </c>
      <c r="Q490" s="142">
        <f t="shared" si="241"/>
        <v>0</v>
      </c>
      <c r="R490" s="142">
        <f t="shared" si="242"/>
        <v>0</v>
      </c>
      <c r="S490" s="142"/>
      <c r="T490" s="142"/>
      <c r="U490" s="142"/>
      <c r="V490" s="142"/>
      <c r="W490" s="142"/>
      <c r="X490" s="142"/>
    </row>
    <row r="491" spans="1:24" s="132" customFormat="1" ht="25.5" hidden="1" customHeight="1" x14ac:dyDescent="0.25">
      <c r="A491" s="136"/>
      <c r="B491" s="136"/>
      <c r="C491" s="136"/>
      <c r="D491" s="137"/>
      <c r="E491" s="143" t="s">
        <v>369</v>
      </c>
      <c r="F491" s="145"/>
      <c r="G491" s="142"/>
      <c r="H491" s="142"/>
      <c r="I491" s="142"/>
      <c r="J491" s="142"/>
      <c r="K491" s="142"/>
      <c r="L491" s="142"/>
      <c r="M491" s="142"/>
      <c r="N491" s="142"/>
      <c r="O491" s="142"/>
      <c r="P491" s="142">
        <f t="shared" si="240"/>
        <v>0</v>
      </c>
      <c r="Q491" s="142">
        <f t="shared" si="241"/>
        <v>0</v>
      </c>
      <c r="R491" s="142">
        <f t="shared" si="242"/>
        <v>0</v>
      </c>
      <c r="S491" s="142"/>
      <c r="T491" s="142"/>
      <c r="U491" s="142"/>
      <c r="V491" s="142"/>
      <c r="W491" s="142"/>
      <c r="X491" s="142"/>
    </row>
    <row r="492" spans="1:24" s="132" customFormat="1" ht="12.75" hidden="1" customHeight="1" x14ac:dyDescent="0.25">
      <c r="A492" s="136"/>
      <c r="B492" s="136"/>
      <c r="C492" s="136"/>
      <c r="D492" s="137"/>
      <c r="E492" s="141" t="s">
        <v>252</v>
      </c>
      <c r="F492" s="136" t="s">
        <v>253</v>
      </c>
      <c r="G492" s="142"/>
      <c r="H492" s="142"/>
      <c r="I492" s="142"/>
      <c r="J492" s="142"/>
      <c r="K492" s="142"/>
      <c r="L492" s="142"/>
      <c r="M492" s="142"/>
      <c r="N492" s="142"/>
      <c r="O492" s="142"/>
      <c r="P492" s="142">
        <f t="shared" si="240"/>
        <v>0</v>
      </c>
      <c r="Q492" s="142">
        <f t="shared" si="241"/>
        <v>0</v>
      </c>
      <c r="R492" s="142">
        <f t="shared" si="242"/>
        <v>0</v>
      </c>
      <c r="S492" s="142"/>
      <c r="T492" s="142"/>
      <c r="U492" s="142"/>
      <c r="V492" s="142"/>
      <c r="W492" s="142"/>
      <c r="X492" s="142"/>
    </row>
    <row r="493" spans="1:24" s="132" customFormat="1" ht="25.5" hidden="1" customHeight="1" x14ac:dyDescent="0.25">
      <c r="A493" s="136"/>
      <c r="B493" s="136"/>
      <c r="C493" s="136"/>
      <c r="D493" s="137"/>
      <c r="E493" s="141" t="s">
        <v>254</v>
      </c>
      <c r="F493" s="136" t="s">
        <v>255</v>
      </c>
      <c r="G493" s="142"/>
      <c r="H493" s="142"/>
      <c r="I493" s="142"/>
      <c r="J493" s="142"/>
      <c r="K493" s="142"/>
      <c r="L493" s="142"/>
      <c r="M493" s="142"/>
      <c r="N493" s="142"/>
      <c r="O493" s="142"/>
      <c r="P493" s="142">
        <f t="shared" si="240"/>
        <v>0</v>
      </c>
      <c r="Q493" s="142">
        <f t="shared" si="241"/>
        <v>0</v>
      </c>
      <c r="R493" s="142">
        <f t="shared" si="242"/>
        <v>0</v>
      </c>
      <c r="S493" s="142"/>
      <c r="T493" s="142"/>
      <c r="U493" s="142"/>
      <c r="V493" s="142"/>
      <c r="W493" s="142"/>
      <c r="X493" s="142"/>
    </row>
    <row r="494" spans="1:24" s="132" customFormat="1" ht="25.5" hidden="1" customHeight="1" x14ac:dyDescent="0.25">
      <c r="A494" s="136"/>
      <c r="B494" s="136"/>
      <c r="C494" s="136"/>
      <c r="D494" s="137"/>
      <c r="E494" s="143" t="s">
        <v>370</v>
      </c>
      <c r="F494" s="145"/>
      <c r="G494" s="142"/>
      <c r="H494" s="142"/>
      <c r="I494" s="142"/>
      <c r="J494" s="142"/>
      <c r="K494" s="142"/>
      <c r="L494" s="142"/>
      <c r="M494" s="142"/>
      <c r="N494" s="142"/>
      <c r="O494" s="142"/>
      <c r="P494" s="142">
        <f t="shared" si="240"/>
        <v>0</v>
      </c>
      <c r="Q494" s="142">
        <f t="shared" si="241"/>
        <v>0</v>
      </c>
      <c r="R494" s="142">
        <f t="shared" si="242"/>
        <v>0</v>
      </c>
      <c r="S494" s="142"/>
      <c r="T494" s="142"/>
      <c r="U494" s="142"/>
      <c r="V494" s="142"/>
      <c r="W494" s="142"/>
      <c r="X494" s="142"/>
    </row>
    <row r="495" spans="1:24" s="132" customFormat="1" ht="12.75" hidden="1" customHeight="1" x14ac:dyDescent="0.25">
      <c r="A495" s="136"/>
      <c r="B495" s="136"/>
      <c r="C495" s="136"/>
      <c r="D495" s="137"/>
      <c r="E495" s="141" t="s">
        <v>215</v>
      </c>
      <c r="F495" s="136" t="s">
        <v>216</v>
      </c>
      <c r="G495" s="142"/>
      <c r="H495" s="142"/>
      <c r="I495" s="142"/>
      <c r="J495" s="142"/>
      <c r="K495" s="142"/>
      <c r="L495" s="142"/>
      <c r="M495" s="142"/>
      <c r="N495" s="142"/>
      <c r="O495" s="142"/>
      <c r="P495" s="142">
        <f t="shared" si="240"/>
        <v>0</v>
      </c>
      <c r="Q495" s="142">
        <f t="shared" si="241"/>
        <v>0</v>
      </c>
      <c r="R495" s="142">
        <f t="shared" si="242"/>
        <v>0</v>
      </c>
      <c r="S495" s="142"/>
      <c r="T495" s="142"/>
      <c r="U495" s="142"/>
      <c r="V495" s="142"/>
      <c r="W495" s="142"/>
      <c r="X495" s="142"/>
    </row>
    <row r="496" spans="1:24" s="132" customFormat="1" ht="38.25" hidden="1" customHeight="1" x14ac:dyDescent="0.25">
      <c r="A496" s="136"/>
      <c r="B496" s="136"/>
      <c r="C496" s="136"/>
      <c r="D496" s="137"/>
      <c r="E496" s="143" t="s">
        <v>371</v>
      </c>
      <c r="F496" s="145"/>
      <c r="G496" s="142"/>
      <c r="H496" s="142"/>
      <c r="I496" s="142"/>
      <c r="J496" s="142"/>
      <c r="K496" s="142"/>
      <c r="L496" s="142"/>
      <c r="M496" s="142"/>
      <c r="N496" s="142"/>
      <c r="O496" s="142"/>
      <c r="P496" s="142">
        <f t="shared" si="240"/>
        <v>0</v>
      </c>
      <c r="Q496" s="142">
        <f t="shared" si="241"/>
        <v>0</v>
      </c>
      <c r="R496" s="142">
        <f t="shared" si="242"/>
        <v>0</v>
      </c>
      <c r="S496" s="142"/>
      <c r="T496" s="142"/>
      <c r="U496" s="142"/>
      <c r="V496" s="142"/>
      <c r="W496" s="142"/>
      <c r="X496" s="142"/>
    </row>
    <row r="497" spans="1:24" s="132" customFormat="1" ht="38.25" hidden="1" customHeight="1" x14ac:dyDescent="0.25">
      <c r="A497" s="136"/>
      <c r="B497" s="136"/>
      <c r="C497" s="136"/>
      <c r="D497" s="137"/>
      <c r="E497" s="141" t="s">
        <v>234</v>
      </c>
      <c r="F497" s="136" t="s">
        <v>235</v>
      </c>
      <c r="G497" s="142"/>
      <c r="H497" s="142"/>
      <c r="I497" s="142"/>
      <c r="J497" s="142"/>
      <c r="K497" s="142"/>
      <c r="L497" s="142"/>
      <c r="M497" s="142"/>
      <c r="N497" s="142"/>
      <c r="O497" s="142"/>
      <c r="P497" s="142">
        <f t="shared" si="240"/>
        <v>0</v>
      </c>
      <c r="Q497" s="142">
        <f t="shared" si="241"/>
        <v>0</v>
      </c>
      <c r="R497" s="142">
        <f t="shared" si="242"/>
        <v>0</v>
      </c>
      <c r="S497" s="142"/>
      <c r="T497" s="142"/>
      <c r="U497" s="142"/>
      <c r="V497" s="142"/>
      <c r="W497" s="142"/>
      <c r="X497" s="142"/>
    </row>
    <row r="498" spans="1:24" s="132" customFormat="1" ht="63.75" hidden="1" customHeight="1" x14ac:dyDescent="0.25">
      <c r="A498" s="136"/>
      <c r="B498" s="136"/>
      <c r="C498" s="136"/>
      <c r="D498" s="137"/>
      <c r="E498" s="143" t="s">
        <v>372</v>
      </c>
      <c r="F498" s="145"/>
      <c r="G498" s="142"/>
      <c r="H498" s="142"/>
      <c r="I498" s="142"/>
      <c r="J498" s="142"/>
      <c r="K498" s="142"/>
      <c r="L498" s="142"/>
      <c r="M498" s="142"/>
      <c r="N498" s="142"/>
      <c r="O498" s="142"/>
      <c r="P498" s="142">
        <f t="shared" si="240"/>
        <v>0</v>
      </c>
      <c r="Q498" s="142">
        <f t="shared" si="241"/>
        <v>0</v>
      </c>
      <c r="R498" s="142">
        <f t="shared" si="242"/>
        <v>0</v>
      </c>
      <c r="S498" s="142"/>
      <c r="T498" s="142"/>
      <c r="U498" s="142"/>
      <c r="V498" s="142"/>
      <c r="W498" s="142"/>
      <c r="X498" s="142"/>
    </row>
    <row r="499" spans="1:24" s="132" customFormat="1" ht="25.5" hidden="1" customHeight="1" x14ac:dyDescent="0.25">
      <c r="A499" s="136"/>
      <c r="B499" s="136"/>
      <c r="C499" s="136"/>
      <c r="D499" s="137"/>
      <c r="E499" s="141" t="s">
        <v>276</v>
      </c>
      <c r="F499" s="136" t="s">
        <v>210</v>
      </c>
      <c r="G499" s="142"/>
      <c r="H499" s="142"/>
      <c r="I499" s="142"/>
      <c r="J499" s="142"/>
      <c r="K499" s="142"/>
      <c r="L499" s="142"/>
      <c r="M499" s="142"/>
      <c r="N499" s="142"/>
      <c r="O499" s="142"/>
      <c r="P499" s="142">
        <f t="shared" si="240"/>
        <v>0</v>
      </c>
      <c r="Q499" s="142">
        <f t="shared" si="241"/>
        <v>0</v>
      </c>
      <c r="R499" s="142">
        <f t="shared" si="242"/>
        <v>0</v>
      </c>
      <c r="S499" s="142"/>
      <c r="T499" s="142"/>
      <c r="U499" s="142"/>
      <c r="V499" s="142"/>
      <c r="W499" s="142"/>
      <c r="X499" s="142"/>
    </row>
    <row r="500" spans="1:24" s="132" customFormat="1" ht="28.5" x14ac:dyDescent="0.25">
      <c r="A500" s="136">
        <v>2981</v>
      </c>
      <c r="B500" s="136">
        <v>9</v>
      </c>
      <c r="C500" s="136">
        <v>8</v>
      </c>
      <c r="D500" s="137">
        <v>1</v>
      </c>
      <c r="E500" s="141" t="s">
        <v>477</v>
      </c>
      <c r="F500" s="136"/>
      <c r="G500" s="142">
        <f>G503</f>
        <v>3780</v>
      </c>
      <c r="H500" s="142">
        <f t="shared" ref="H500:I500" si="255">H503</f>
        <v>0</v>
      </c>
      <c r="I500" s="142">
        <f t="shared" si="255"/>
        <v>3780</v>
      </c>
      <c r="J500" s="142">
        <f>J501+J502+J503+J504</f>
        <v>35491.699999999997</v>
      </c>
      <c r="K500" s="142">
        <f t="shared" ref="K500:L500" si="256">K501+K502+K503+K504</f>
        <v>3541.7</v>
      </c>
      <c r="L500" s="142">
        <f t="shared" si="256"/>
        <v>31950</v>
      </c>
      <c r="M500" s="142">
        <f>M501+M502+M503+M504</f>
        <v>299000</v>
      </c>
      <c r="N500" s="142">
        <f t="shared" ref="N500" si="257">N501+N502+N503+N504</f>
        <v>0</v>
      </c>
      <c r="O500" s="142">
        <v>299000</v>
      </c>
      <c r="P500" s="142">
        <f t="shared" si="240"/>
        <v>263508.3</v>
      </c>
      <c r="Q500" s="142">
        <f t="shared" si="241"/>
        <v>-3541.7</v>
      </c>
      <c r="R500" s="142">
        <f t="shared" si="242"/>
        <v>267050</v>
      </c>
      <c r="S500" s="142">
        <f>S501+S502+S503+S504</f>
        <v>279000</v>
      </c>
      <c r="T500" s="142">
        <f t="shared" ref="T500:U500" si="258">T501+T502+T503+T504</f>
        <v>0</v>
      </c>
      <c r="U500" s="142">
        <f t="shared" si="258"/>
        <v>279000</v>
      </c>
      <c r="V500" s="142">
        <f>V501+V502+V503+V504</f>
        <v>345000</v>
      </c>
      <c r="W500" s="142">
        <f t="shared" ref="W500:X500" si="259">W501+W502+W503+W504</f>
        <v>0</v>
      </c>
      <c r="X500" s="142">
        <f t="shared" si="259"/>
        <v>345000</v>
      </c>
    </row>
    <row r="501" spans="1:24" s="132" customFormat="1" ht="24" customHeight="1" x14ac:dyDescent="0.25">
      <c r="A501" s="136"/>
      <c r="B501" s="136"/>
      <c r="C501" s="136"/>
      <c r="D501" s="137"/>
      <c r="E501" s="141" t="s">
        <v>403</v>
      </c>
      <c r="F501" s="136">
        <v>4657</v>
      </c>
      <c r="G501" s="142">
        <f>H501</f>
        <v>0</v>
      </c>
      <c r="H501" s="142">
        <v>0</v>
      </c>
      <c r="I501" s="142"/>
      <c r="J501" s="142">
        <f t="shared" ref="J501:J503" si="260">L501+K501</f>
        <v>3041.7</v>
      </c>
      <c r="K501" s="142">
        <v>3041.7</v>
      </c>
      <c r="L501" s="142"/>
      <c r="M501" s="142">
        <f t="shared" ref="M501:M503" si="261">O501+N501</f>
        <v>0</v>
      </c>
      <c r="N501" s="142">
        <v>0</v>
      </c>
      <c r="O501" s="142"/>
      <c r="P501" s="142">
        <f t="shared" si="240"/>
        <v>-3041.7</v>
      </c>
      <c r="Q501" s="142">
        <f t="shared" si="241"/>
        <v>-3041.7</v>
      </c>
      <c r="R501" s="142">
        <f t="shared" si="242"/>
        <v>0</v>
      </c>
      <c r="S501" s="142">
        <f t="shared" ref="S501:S503" si="262">U501+T501</f>
        <v>0</v>
      </c>
      <c r="T501" s="142">
        <v>0</v>
      </c>
      <c r="U501" s="142"/>
      <c r="V501" s="142">
        <f t="shared" ref="V501:V503" si="263">X501+W501</f>
        <v>0</v>
      </c>
      <c r="W501" s="142">
        <v>0</v>
      </c>
      <c r="X501" s="142"/>
    </row>
    <row r="502" spans="1:24" s="132" customFormat="1" ht="42.75" x14ac:dyDescent="0.25">
      <c r="A502" s="136"/>
      <c r="B502" s="136"/>
      <c r="C502" s="136"/>
      <c r="D502" s="137"/>
      <c r="E502" s="141" t="s">
        <v>244</v>
      </c>
      <c r="F502" s="136" t="s">
        <v>245</v>
      </c>
      <c r="G502" s="142">
        <f>H502</f>
        <v>0</v>
      </c>
      <c r="H502" s="142">
        <v>0</v>
      </c>
      <c r="I502" s="142"/>
      <c r="J502" s="142">
        <f t="shared" si="260"/>
        <v>500</v>
      </c>
      <c r="K502" s="142">
        <v>500</v>
      </c>
      <c r="L502" s="142"/>
      <c r="M502" s="142">
        <f t="shared" si="261"/>
        <v>0</v>
      </c>
      <c r="N502" s="142">
        <v>0</v>
      </c>
      <c r="O502" s="142"/>
      <c r="P502" s="142">
        <f t="shared" si="240"/>
        <v>-500</v>
      </c>
      <c r="Q502" s="142">
        <f t="shared" si="241"/>
        <v>-500</v>
      </c>
      <c r="R502" s="142">
        <f t="shared" si="242"/>
        <v>0</v>
      </c>
      <c r="S502" s="142">
        <f t="shared" si="262"/>
        <v>0</v>
      </c>
      <c r="T502" s="142">
        <v>0</v>
      </c>
      <c r="U502" s="142"/>
      <c r="V502" s="142">
        <f t="shared" si="263"/>
        <v>0</v>
      </c>
      <c r="W502" s="142">
        <v>0</v>
      </c>
      <c r="X502" s="142"/>
    </row>
    <row r="503" spans="1:24" s="132" customFormat="1" ht="28.5" x14ac:dyDescent="0.25">
      <c r="A503" s="136"/>
      <c r="B503" s="136"/>
      <c r="C503" s="136"/>
      <c r="D503" s="137"/>
      <c r="E503" s="141" t="s">
        <v>254</v>
      </c>
      <c r="F503" s="136">
        <v>5113</v>
      </c>
      <c r="G503" s="142">
        <f>I503</f>
        <v>3780</v>
      </c>
      <c r="H503" s="142">
        <v>0</v>
      </c>
      <c r="I503" s="142">
        <v>3780</v>
      </c>
      <c r="J503" s="142">
        <f t="shared" si="260"/>
        <v>29950</v>
      </c>
      <c r="K503" s="142"/>
      <c r="L503" s="142">
        <v>29950</v>
      </c>
      <c r="M503" s="142">
        <f t="shared" si="261"/>
        <v>299000</v>
      </c>
      <c r="N503" s="142"/>
      <c r="O503" s="142">
        <v>299000</v>
      </c>
      <c r="P503" s="142">
        <f t="shared" si="240"/>
        <v>269050</v>
      </c>
      <c r="Q503" s="142">
        <f t="shared" si="241"/>
        <v>0</v>
      </c>
      <c r="R503" s="142">
        <f t="shared" si="242"/>
        <v>269050</v>
      </c>
      <c r="S503" s="142">
        <f t="shared" si="262"/>
        <v>279000</v>
      </c>
      <c r="T503" s="142"/>
      <c r="U503" s="142">
        <v>279000</v>
      </c>
      <c r="V503" s="142">
        <f t="shared" si="263"/>
        <v>345000</v>
      </c>
      <c r="W503" s="142"/>
      <c r="X503" s="142">
        <v>345000</v>
      </c>
    </row>
    <row r="504" spans="1:24" s="132" customFormat="1" ht="28.5" x14ac:dyDescent="0.25">
      <c r="A504" s="136"/>
      <c r="B504" s="136"/>
      <c r="C504" s="136"/>
      <c r="D504" s="137"/>
      <c r="E504" s="141" t="s">
        <v>478</v>
      </c>
      <c r="F504" s="136">
        <v>5129</v>
      </c>
      <c r="G504" s="142"/>
      <c r="H504" s="142"/>
      <c r="I504" s="142"/>
      <c r="J504" s="142">
        <f>L504+K504</f>
        <v>2000</v>
      </c>
      <c r="K504" s="142"/>
      <c r="L504" s="142">
        <v>2000</v>
      </c>
      <c r="M504" s="142">
        <f>O504+N504</f>
        <v>0</v>
      </c>
      <c r="N504" s="142"/>
      <c r="O504" s="142">
        <v>0</v>
      </c>
      <c r="P504" s="142">
        <f t="shared" si="240"/>
        <v>-2000</v>
      </c>
      <c r="Q504" s="142">
        <f t="shared" si="241"/>
        <v>0</v>
      </c>
      <c r="R504" s="142">
        <f t="shared" si="242"/>
        <v>-2000</v>
      </c>
      <c r="S504" s="142">
        <f>U504+T504</f>
        <v>0</v>
      </c>
      <c r="T504" s="142"/>
      <c r="U504" s="142">
        <v>0</v>
      </c>
      <c r="V504" s="142">
        <f>X504+W504</f>
        <v>0</v>
      </c>
      <c r="W504" s="142"/>
      <c r="X504" s="142">
        <v>0</v>
      </c>
    </row>
    <row r="505" spans="1:24" s="132" customFormat="1" ht="28.5" x14ac:dyDescent="0.25">
      <c r="A505" s="136">
        <v>3000</v>
      </c>
      <c r="B505" s="136">
        <v>10</v>
      </c>
      <c r="C505" s="136">
        <v>0</v>
      </c>
      <c r="D505" s="137">
        <v>0</v>
      </c>
      <c r="E505" s="143" t="s">
        <v>180</v>
      </c>
      <c r="F505" s="145"/>
      <c r="G505" s="142">
        <f>G522</f>
        <v>30250</v>
      </c>
      <c r="H505" s="142">
        <f t="shared" ref="H505:I505" si="264">H522</f>
        <v>30250</v>
      </c>
      <c r="I505" s="142">
        <f t="shared" si="264"/>
        <v>0</v>
      </c>
      <c r="J505" s="142">
        <f>J522</f>
        <v>25000</v>
      </c>
      <c r="K505" s="142">
        <f t="shared" ref="K505:L505" si="265">K522</f>
        <v>25000</v>
      </c>
      <c r="L505" s="142">
        <f t="shared" si="265"/>
        <v>0</v>
      </c>
      <c r="M505" s="142">
        <f>M522</f>
        <v>25000</v>
      </c>
      <c r="N505" s="142">
        <f t="shared" ref="N505:O505" si="266">N522</f>
        <v>25000</v>
      </c>
      <c r="O505" s="142">
        <f t="shared" si="266"/>
        <v>0</v>
      </c>
      <c r="P505" s="142">
        <f t="shared" si="240"/>
        <v>0</v>
      </c>
      <c r="Q505" s="142">
        <f t="shared" si="241"/>
        <v>0</v>
      </c>
      <c r="R505" s="142">
        <f t="shared" si="242"/>
        <v>0</v>
      </c>
      <c r="S505" s="142">
        <f>S522</f>
        <v>25000</v>
      </c>
      <c r="T505" s="142">
        <f t="shared" ref="T505:U505" si="267">T522</f>
        <v>25000</v>
      </c>
      <c r="U505" s="142">
        <f t="shared" si="267"/>
        <v>0</v>
      </c>
      <c r="V505" s="142">
        <f>V522</f>
        <v>25000</v>
      </c>
      <c r="W505" s="142">
        <f t="shared" ref="W505:X505" si="268">W522</f>
        <v>25000</v>
      </c>
      <c r="X505" s="142">
        <f t="shared" si="268"/>
        <v>0</v>
      </c>
    </row>
    <row r="506" spans="1:24" s="132" customFormat="1" x14ac:dyDescent="0.25">
      <c r="A506" s="136"/>
      <c r="B506" s="136"/>
      <c r="C506" s="136"/>
      <c r="D506" s="137"/>
      <c r="E506" s="141" t="s">
        <v>6</v>
      </c>
      <c r="F506" s="136"/>
      <c r="G506" s="142"/>
      <c r="H506" s="142"/>
      <c r="I506" s="142"/>
      <c r="J506" s="142"/>
      <c r="K506" s="142"/>
      <c r="L506" s="142"/>
      <c r="M506" s="142"/>
      <c r="N506" s="142"/>
      <c r="O506" s="142"/>
      <c r="P506" s="142">
        <f t="shared" si="240"/>
        <v>0</v>
      </c>
      <c r="Q506" s="142">
        <f t="shared" si="241"/>
        <v>0</v>
      </c>
      <c r="R506" s="142">
        <f t="shared" si="242"/>
        <v>0</v>
      </c>
      <c r="S506" s="142"/>
      <c r="T506" s="142"/>
      <c r="U506" s="142"/>
      <c r="V506" s="142"/>
      <c r="W506" s="142"/>
      <c r="X506" s="142"/>
    </row>
    <row r="507" spans="1:24" s="132" customFormat="1" ht="12.75" hidden="1" customHeight="1" x14ac:dyDescent="0.25">
      <c r="A507" s="136">
        <v>3030</v>
      </c>
      <c r="B507" s="136">
        <v>10</v>
      </c>
      <c r="C507" s="136">
        <v>3</v>
      </c>
      <c r="D507" s="137">
        <v>0</v>
      </c>
      <c r="E507" s="143" t="s">
        <v>181</v>
      </c>
      <c r="F507" s="145"/>
      <c r="G507" s="142"/>
      <c r="H507" s="142"/>
      <c r="I507" s="142"/>
      <c r="J507" s="142"/>
      <c r="K507" s="142"/>
      <c r="L507" s="142"/>
      <c r="M507" s="142"/>
      <c r="N507" s="142"/>
      <c r="O507" s="142"/>
      <c r="P507" s="142">
        <f t="shared" si="240"/>
        <v>0</v>
      </c>
      <c r="Q507" s="142">
        <f t="shared" si="241"/>
        <v>0</v>
      </c>
      <c r="R507" s="142">
        <f t="shared" si="242"/>
        <v>0</v>
      </c>
      <c r="S507" s="142"/>
      <c r="T507" s="142"/>
      <c r="U507" s="142"/>
      <c r="V507" s="142"/>
      <c r="W507" s="142"/>
      <c r="X507" s="142"/>
    </row>
    <row r="508" spans="1:24" s="132" customFormat="1" ht="12.75" hidden="1" customHeight="1" x14ac:dyDescent="0.25">
      <c r="A508" s="136"/>
      <c r="B508" s="136"/>
      <c r="C508" s="136"/>
      <c r="D508" s="137"/>
      <c r="E508" s="141" t="s">
        <v>120</v>
      </c>
      <c r="F508" s="136"/>
      <c r="G508" s="142"/>
      <c r="H508" s="142"/>
      <c r="I508" s="142"/>
      <c r="J508" s="142"/>
      <c r="K508" s="142"/>
      <c r="L508" s="142"/>
      <c r="M508" s="142"/>
      <c r="N508" s="142"/>
      <c r="O508" s="142"/>
      <c r="P508" s="142">
        <f t="shared" si="240"/>
        <v>0</v>
      </c>
      <c r="Q508" s="142">
        <f t="shared" si="241"/>
        <v>0</v>
      </c>
      <c r="R508" s="142">
        <f t="shared" si="242"/>
        <v>0</v>
      </c>
      <c r="S508" s="142"/>
      <c r="T508" s="142"/>
      <c r="U508" s="142"/>
      <c r="V508" s="142"/>
      <c r="W508" s="142"/>
      <c r="X508" s="142"/>
    </row>
    <row r="509" spans="1:24" s="132" customFormat="1" ht="12.75" hidden="1" customHeight="1" x14ac:dyDescent="0.25">
      <c r="A509" s="136">
        <v>3031</v>
      </c>
      <c r="B509" s="136">
        <v>10</v>
      </c>
      <c r="C509" s="136">
        <v>3</v>
      </c>
      <c r="D509" s="137">
        <v>1</v>
      </c>
      <c r="E509" s="141" t="s">
        <v>181</v>
      </c>
      <c r="F509" s="136"/>
      <c r="G509" s="142"/>
      <c r="H509" s="142"/>
      <c r="I509" s="142"/>
      <c r="J509" s="142"/>
      <c r="K509" s="142"/>
      <c r="L509" s="142"/>
      <c r="M509" s="142"/>
      <c r="N509" s="142"/>
      <c r="O509" s="142"/>
      <c r="P509" s="142">
        <f t="shared" ref="P509:P565" si="269">M509-J509</f>
        <v>0</v>
      </c>
      <c r="Q509" s="142">
        <f t="shared" ref="Q509:Q565" si="270">N509-K509</f>
        <v>0</v>
      </c>
      <c r="R509" s="142">
        <f t="shared" ref="R509:R565" si="271">O509-L509</f>
        <v>0</v>
      </c>
      <c r="S509" s="142"/>
      <c r="T509" s="142"/>
      <c r="U509" s="142"/>
      <c r="V509" s="142"/>
      <c r="W509" s="142"/>
      <c r="X509" s="142"/>
    </row>
    <row r="510" spans="1:24" s="132" customFormat="1" ht="12.75" hidden="1" customHeight="1" x14ac:dyDescent="0.25">
      <c r="A510" s="136"/>
      <c r="B510" s="136"/>
      <c r="C510" s="136"/>
      <c r="D510" s="137"/>
      <c r="E510" s="141" t="s">
        <v>6</v>
      </c>
      <c r="F510" s="136"/>
      <c r="G510" s="142"/>
      <c r="H510" s="142"/>
      <c r="I510" s="142"/>
      <c r="J510" s="142"/>
      <c r="K510" s="142"/>
      <c r="L510" s="142"/>
      <c r="M510" s="142"/>
      <c r="N510" s="142"/>
      <c r="O510" s="142"/>
      <c r="P510" s="142">
        <f t="shared" si="269"/>
        <v>0</v>
      </c>
      <c r="Q510" s="142">
        <f t="shared" si="270"/>
        <v>0</v>
      </c>
      <c r="R510" s="142">
        <f t="shared" si="271"/>
        <v>0</v>
      </c>
      <c r="S510" s="142"/>
      <c r="T510" s="142"/>
      <c r="U510" s="142"/>
      <c r="V510" s="142"/>
      <c r="W510" s="142"/>
      <c r="X510" s="142"/>
    </row>
    <row r="511" spans="1:24" s="132" customFormat="1" ht="25.5" hidden="1" customHeight="1" x14ac:dyDescent="0.25">
      <c r="A511" s="136"/>
      <c r="B511" s="136"/>
      <c r="C511" s="136"/>
      <c r="D511" s="137"/>
      <c r="E511" s="143" t="s">
        <v>373</v>
      </c>
      <c r="F511" s="145"/>
      <c r="G511" s="142"/>
      <c r="H511" s="142"/>
      <c r="I511" s="142"/>
      <c r="J511" s="142"/>
      <c r="K511" s="142"/>
      <c r="L511" s="142"/>
      <c r="M511" s="142"/>
      <c r="N511" s="142"/>
      <c r="O511" s="142"/>
      <c r="P511" s="142">
        <f t="shared" si="269"/>
        <v>0</v>
      </c>
      <c r="Q511" s="142">
        <f t="shared" si="270"/>
        <v>0</v>
      </c>
      <c r="R511" s="142">
        <f t="shared" si="271"/>
        <v>0</v>
      </c>
      <c r="S511" s="142"/>
      <c r="T511" s="142"/>
      <c r="U511" s="142"/>
      <c r="V511" s="142"/>
      <c r="W511" s="142"/>
      <c r="X511" s="142"/>
    </row>
    <row r="512" spans="1:24" s="132" customFormat="1" ht="12.75" hidden="1" customHeight="1" x14ac:dyDescent="0.25">
      <c r="A512" s="136"/>
      <c r="B512" s="136"/>
      <c r="C512" s="136"/>
      <c r="D512" s="137"/>
      <c r="E512" s="141" t="s">
        <v>215</v>
      </c>
      <c r="F512" s="136" t="s">
        <v>216</v>
      </c>
      <c r="G512" s="142"/>
      <c r="H512" s="142"/>
      <c r="I512" s="142"/>
      <c r="J512" s="142"/>
      <c r="K512" s="142"/>
      <c r="L512" s="142"/>
      <c r="M512" s="142"/>
      <c r="N512" s="142"/>
      <c r="O512" s="142"/>
      <c r="P512" s="142">
        <f t="shared" si="269"/>
        <v>0</v>
      </c>
      <c r="Q512" s="142">
        <f t="shared" si="270"/>
        <v>0</v>
      </c>
      <c r="R512" s="142">
        <f t="shared" si="271"/>
        <v>0</v>
      </c>
      <c r="S512" s="142"/>
      <c r="T512" s="142"/>
      <c r="U512" s="142"/>
      <c r="V512" s="142"/>
      <c r="W512" s="142"/>
      <c r="X512" s="142"/>
    </row>
    <row r="513" spans="1:24" s="132" customFormat="1" ht="12.75" hidden="1" customHeight="1" x14ac:dyDescent="0.25">
      <c r="A513" s="136">
        <v>3040</v>
      </c>
      <c r="B513" s="136">
        <v>10</v>
      </c>
      <c r="C513" s="136">
        <v>4</v>
      </c>
      <c r="D513" s="137">
        <v>0</v>
      </c>
      <c r="E513" s="143" t="s">
        <v>182</v>
      </c>
      <c r="F513" s="145"/>
      <c r="G513" s="142"/>
      <c r="H513" s="142"/>
      <c r="I513" s="142"/>
      <c r="J513" s="142"/>
      <c r="K513" s="142"/>
      <c r="L513" s="142"/>
      <c r="M513" s="142"/>
      <c r="N513" s="142"/>
      <c r="O513" s="142"/>
      <c r="P513" s="142">
        <f t="shared" si="269"/>
        <v>0</v>
      </c>
      <c r="Q513" s="142">
        <f t="shared" si="270"/>
        <v>0</v>
      </c>
      <c r="R513" s="142">
        <f t="shared" si="271"/>
        <v>0</v>
      </c>
      <c r="S513" s="142"/>
      <c r="T513" s="142"/>
      <c r="U513" s="142"/>
      <c r="V513" s="142"/>
      <c r="W513" s="142"/>
      <c r="X513" s="142"/>
    </row>
    <row r="514" spans="1:24" s="132" customFormat="1" ht="12.75" hidden="1" customHeight="1" x14ac:dyDescent="0.25">
      <c r="A514" s="136"/>
      <c r="B514" s="136"/>
      <c r="C514" s="136"/>
      <c r="D514" s="137"/>
      <c r="E514" s="141" t="s">
        <v>120</v>
      </c>
      <c r="F514" s="136"/>
      <c r="G514" s="142"/>
      <c r="H514" s="142"/>
      <c r="I514" s="142"/>
      <c r="J514" s="142"/>
      <c r="K514" s="142"/>
      <c r="L514" s="142"/>
      <c r="M514" s="142"/>
      <c r="N514" s="142"/>
      <c r="O514" s="142"/>
      <c r="P514" s="142">
        <f t="shared" si="269"/>
        <v>0</v>
      </c>
      <c r="Q514" s="142">
        <f t="shared" si="270"/>
        <v>0</v>
      </c>
      <c r="R514" s="142">
        <f t="shared" si="271"/>
        <v>0</v>
      </c>
      <c r="S514" s="142"/>
      <c r="T514" s="142"/>
      <c r="U514" s="142"/>
      <c r="V514" s="142"/>
      <c r="W514" s="142"/>
      <c r="X514" s="142"/>
    </row>
    <row r="515" spans="1:24" s="132" customFormat="1" ht="12.75" hidden="1" customHeight="1" x14ac:dyDescent="0.25">
      <c r="A515" s="136">
        <v>3041</v>
      </c>
      <c r="B515" s="136">
        <v>10</v>
      </c>
      <c r="C515" s="136">
        <v>4</v>
      </c>
      <c r="D515" s="137">
        <v>1</v>
      </c>
      <c r="E515" s="141" t="s">
        <v>182</v>
      </c>
      <c r="F515" s="136"/>
      <c r="G515" s="142"/>
      <c r="H515" s="142"/>
      <c r="I515" s="142"/>
      <c r="J515" s="142"/>
      <c r="K515" s="142"/>
      <c r="L515" s="142"/>
      <c r="M515" s="142"/>
      <c r="N515" s="142"/>
      <c r="O515" s="142"/>
      <c r="P515" s="142">
        <f t="shared" si="269"/>
        <v>0</v>
      </c>
      <c r="Q515" s="142">
        <f t="shared" si="270"/>
        <v>0</v>
      </c>
      <c r="R515" s="142">
        <f t="shared" si="271"/>
        <v>0</v>
      </c>
      <c r="S515" s="142"/>
      <c r="T515" s="142"/>
      <c r="U515" s="142"/>
      <c r="V515" s="142"/>
      <c r="W515" s="142"/>
      <c r="X515" s="142"/>
    </row>
    <row r="516" spans="1:24" s="132" customFormat="1" ht="12.75" hidden="1" customHeight="1" x14ac:dyDescent="0.25">
      <c r="A516" s="136"/>
      <c r="B516" s="136"/>
      <c r="C516" s="136"/>
      <c r="D516" s="137"/>
      <c r="E516" s="141" t="s">
        <v>6</v>
      </c>
      <c r="F516" s="136"/>
      <c r="G516" s="142"/>
      <c r="H516" s="142"/>
      <c r="I516" s="142"/>
      <c r="J516" s="142"/>
      <c r="K516" s="142"/>
      <c r="L516" s="142"/>
      <c r="M516" s="142"/>
      <c r="N516" s="142"/>
      <c r="O516" s="142"/>
      <c r="P516" s="142">
        <f t="shared" si="269"/>
        <v>0</v>
      </c>
      <c r="Q516" s="142">
        <f t="shared" si="270"/>
        <v>0</v>
      </c>
      <c r="R516" s="142">
        <f t="shared" si="271"/>
        <v>0</v>
      </c>
      <c r="S516" s="142"/>
      <c r="T516" s="142"/>
      <c r="U516" s="142"/>
      <c r="V516" s="142"/>
      <c r="W516" s="142"/>
      <c r="X516" s="142"/>
    </row>
    <row r="517" spans="1:24" s="132" customFormat="1" ht="25.5" hidden="1" customHeight="1" x14ac:dyDescent="0.25">
      <c r="A517" s="136"/>
      <c r="B517" s="136"/>
      <c r="C517" s="136"/>
      <c r="D517" s="137"/>
      <c r="E517" s="143" t="s">
        <v>374</v>
      </c>
      <c r="F517" s="145"/>
      <c r="G517" s="142"/>
      <c r="H517" s="142"/>
      <c r="I517" s="142"/>
      <c r="J517" s="142"/>
      <c r="K517" s="142"/>
      <c r="L517" s="142"/>
      <c r="M517" s="142"/>
      <c r="N517" s="142"/>
      <c r="O517" s="142"/>
      <c r="P517" s="142">
        <f t="shared" si="269"/>
        <v>0</v>
      </c>
      <c r="Q517" s="142">
        <f t="shared" si="270"/>
        <v>0</v>
      </c>
      <c r="R517" s="142">
        <f t="shared" si="271"/>
        <v>0</v>
      </c>
      <c r="S517" s="142"/>
      <c r="T517" s="142"/>
      <c r="U517" s="142"/>
      <c r="V517" s="142"/>
      <c r="W517" s="142"/>
      <c r="X517" s="142"/>
    </row>
    <row r="518" spans="1:24" s="132" customFormat="1" ht="12.75" hidden="1" customHeight="1" x14ac:dyDescent="0.25">
      <c r="A518" s="136"/>
      <c r="B518" s="136"/>
      <c r="C518" s="136"/>
      <c r="D518" s="137"/>
      <c r="E518" s="141" t="s">
        <v>204</v>
      </c>
      <c r="F518" s="136" t="s">
        <v>205</v>
      </c>
      <c r="G518" s="142"/>
      <c r="H518" s="142"/>
      <c r="I518" s="142"/>
      <c r="J518" s="142"/>
      <c r="K518" s="142"/>
      <c r="L518" s="142"/>
      <c r="M518" s="142"/>
      <c r="N518" s="142"/>
      <c r="O518" s="142"/>
      <c r="P518" s="142">
        <f t="shared" si="269"/>
        <v>0</v>
      </c>
      <c r="Q518" s="142">
        <f t="shared" si="270"/>
        <v>0</v>
      </c>
      <c r="R518" s="142">
        <f t="shared" si="271"/>
        <v>0</v>
      </c>
      <c r="S518" s="142"/>
      <c r="T518" s="142"/>
      <c r="U518" s="142"/>
      <c r="V518" s="142"/>
      <c r="W518" s="142"/>
      <c r="X518" s="142"/>
    </row>
    <row r="519" spans="1:24" s="132" customFormat="1" ht="12.75" hidden="1" customHeight="1" x14ac:dyDescent="0.25">
      <c r="A519" s="136"/>
      <c r="B519" s="136"/>
      <c r="C519" s="136"/>
      <c r="D519" s="137"/>
      <c r="E519" s="141" t="s">
        <v>223</v>
      </c>
      <c r="F519" s="136" t="s">
        <v>224</v>
      </c>
      <c r="G519" s="142"/>
      <c r="H519" s="142"/>
      <c r="I519" s="142"/>
      <c r="J519" s="142"/>
      <c r="K519" s="142"/>
      <c r="L519" s="142"/>
      <c r="M519" s="142"/>
      <c r="N519" s="142"/>
      <c r="O519" s="142"/>
      <c r="P519" s="142">
        <f t="shared" si="269"/>
        <v>0</v>
      </c>
      <c r="Q519" s="142">
        <f t="shared" si="270"/>
        <v>0</v>
      </c>
      <c r="R519" s="142">
        <f t="shared" si="271"/>
        <v>0</v>
      </c>
      <c r="S519" s="142"/>
      <c r="T519" s="142"/>
      <c r="U519" s="142"/>
      <c r="V519" s="142"/>
      <c r="W519" s="142"/>
      <c r="X519" s="142"/>
    </row>
    <row r="520" spans="1:24" s="132" customFormat="1" ht="25.5" hidden="1" customHeight="1" x14ac:dyDescent="0.25">
      <c r="A520" s="136"/>
      <c r="B520" s="136"/>
      <c r="C520" s="136"/>
      <c r="D520" s="137"/>
      <c r="E520" s="143" t="s">
        <v>375</v>
      </c>
      <c r="F520" s="145"/>
      <c r="G520" s="142"/>
      <c r="H520" s="142"/>
      <c r="I520" s="142"/>
      <c r="J520" s="142"/>
      <c r="K520" s="142"/>
      <c r="L520" s="142"/>
      <c r="M520" s="142"/>
      <c r="N520" s="142"/>
      <c r="O520" s="142"/>
      <c r="P520" s="142">
        <f t="shared" si="269"/>
        <v>0</v>
      </c>
      <c r="Q520" s="142">
        <f t="shared" si="270"/>
        <v>0</v>
      </c>
      <c r="R520" s="142">
        <f t="shared" si="271"/>
        <v>0</v>
      </c>
      <c r="S520" s="142"/>
      <c r="T520" s="142"/>
      <c r="U520" s="142"/>
      <c r="V520" s="142"/>
      <c r="W520" s="142"/>
      <c r="X520" s="142"/>
    </row>
    <row r="521" spans="1:24" s="132" customFormat="1" ht="25.5" hidden="1" customHeight="1" x14ac:dyDescent="0.25">
      <c r="A521" s="136"/>
      <c r="B521" s="136"/>
      <c r="C521" s="136"/>
      <c r="D521" s="137"/>
      <c r="E521" s="141" t="s">
        <v>244</v>
      </c>
      <c r="F521" s="136" t="s">
        <v>245</v>
      </c>
      <c r="G521" s="142"/>
      <c r="H521" s="142"/>
      <c r="I521" s="142"/>
      <c r="J521" s="142"/>
      <c r="K521" s="142"/>
      <c r="L521" s="142"/>
      <c r="M521" s="142"/>
      <c r="N521" s="142"/>
      <c r="O521" s="142"/>
      <c r="P521" s="142">
        <f t="shared" si="269"/>
        <v>0</v>
      </c>
      <c r="Q521" s="142">
        <f t="shared" si="270"/>
        <v>0</v>
      </c>
      <c r="R521" s="142">
        <f t="shared" si="271"/>
        <v>0</v>
      </c>
      <c r="S521" s="142"/>
      <c r="T521" s="142"/>
      <c r="U521" s="142"/>
      <c r="V521" s="142"/>
      <c r="W521" s="142"/>
      <c r="X521" s="142"/>
    </row>
    <row r="522" spans="1:24" s="132" customFormat="1" ht="42.75" x14ac:dyDescent="0.25">
      <c r="A522" s="136">
        <v>3070</v>
      </c>
      <c r="B522" s="136">
        <v>10</v>
      </c>
      <c r="C522" s="136">
        <v>7</v>
      </c>
      <c r="D522" s="137">
        <v>0</v>
      </c>
      <c r="E522" s="143" t="s">
        <v>183</v>
      </c>
      <c r="F522" s="145"/>
      <c r="G522" s="142">
        <f>G524</f>
        <v>30250</v>
      </c>
      <c r="H522" s="142">
        <f t="shared" ref="H522:I522" si="272">H524</f>
        <v>30250</v>
      </c>
      <c r="I522" s="142">
        <f t="shared" si="272"/>
        <v>0</v>
      </c>
      <c r="J522" s="142">
        <f>J524</f>
        <v>25000</v>
      </c>
      <c r="K522" s="142">
        <f t="shared" ref="K522:L522" si="273">K524</f>
        <v>25000</v>
      </c>
      <c r="L522" s="142">
        <f t="shared" si="273"/>
        <v>0</v>
      </c>
      <c r="M522" s="142">
        <f>M524</f>
        <v>25000</v>
      </c>
      <c r="N522" s="142">
        <f t="shared" ref="N522:O522" si="274">N524</f>
        <v>25000</v>
      </c>
      <c r="O522" s="142">
        <f t="shared" si="274"/>
        <v>0</v>
      </c>
      <c r="P522" s="142">
        <f t="shared" si="269"/>
        <v>0</v>
      </c>
      <c r="Q522" s="142">
        <f t="shared" si="270"/>
        <v>0</v>
      </c>
      <c r="R522" s="142">
        <f t="shared" si="271"/>
        <v>0</v>
      </c>
      <c r="S522" s="142">
        <f>S524</f>
        <v>25000</v>
      </c>
      <c r="T522" s="142">
        <f t="shared" ref="T522:U522" si="275">T524</f>
        <v>25000</v>
      </c>
      <c r="U522" s="142">
        <f t="shared" si="275"/>
        <v>0</v>
      </c>
      <c r="V522" s="142">
        <f>V524</f>
        <v>25000</v>
      </c>
      <c r="W522" s="142">
        <f t="shared" ref="W522:X522" si="276">W524</f>
        <v>25000</v>
      </c>
      <c r="X522" s="142">
        <f t="shared" si="276"/>
        <v>0</v>
      </c>
    </row>
    <row r="523" spans="1:24" s="132" customFormat="1" x14ac:dyDescent="0.25">
      <c r="A523" s="136"/>
      <c r="B523" s="136"/>
      <c r="C523" s="136"/>
      <c r="D523" s="137"/>
      <c r="E523" s="141" t="s">
        <v>120</v>
      </c>
      <c r="F523" s="136"/>
      <c r="G523" s="142"/>
      <c r="H523" s="142"/>
      <c r="I523" s="142"/>
      <c r="J523" s="142"/>
      <c r="K523" s="142"/>
      <c r="L523" s="142"/>
      <c r="M523" s="142"/>
      <c r="N523" s="142"/>
      <c r="O523" s="142"/>
      <c r="P523" s="142">
        <f t="shared" si="269"/>
        <v>0</v>
      </c>
      <c r="Q523" s="142">
        <f t="shared" si="270"/>
        <v>0</v>
      </c>
      <c r="R523" s="142">
        <f t="shared" si="271"/>
        <v>0</v>
      </c>
      <c r="S523" s="142"/>
      <c r="T523" s="142"/>
      <c r="U523" s="142"/>
      <c r="V523" s="142"/>
      <c r="W523" s="142"/>
      <c r="X523" s="142"/>
    </row>
    <row r="524" spans="1:24" s="132" customFormat="1" ht="42.75" x14ac:dyDescent="0.25">
      <c r="A524" s="136">
        <v>3071</v>
      </c>
      <c r="B524" s="136">
        <v>10</v>
      </c>
      <c r="C524" s="136">
        <v>7</v>
      </c>
      <c r="D524" s="137">
        <v>1</v>
      </c>
      <c r="E524" s="141" t="s">
        <v>183</v>
      </c>
      <c r="F524" s="136"/>
      <c r="G524" s="142">
        <f>G548</f>
        <v>30250</v>
      </c>
      <c r="H524" s="142">
        <f t="shared" ref="H524:I524" si="277">H548</f>
        <v>30250</v>
      </c>
      <c r="I524" s="142">
        <f t="shared" si="277"/>
        <v>0</v>
      </c>
      <c r="J524" s="142">
        <f>J548</f>
        <v>25000</v>
      </c>
      <c r="K524" s="142">
        <f t="shared" ref="K524:L524" si="278">K548</f>
        <v>25000</v>
      </c>
      <c r="L524" s="142">
        <f t="shared" si="278"/>
        <v>0</v>
      </c>
      <c r="M524" s="142">
        <f>M548</f>
        <v>25000</v>
      </c>
      <c r="N524" s="142">
        <f t="shared" ref="N524:O524" si="279">N548</f>
        <v>25000</v>
      </c>
      <c r="O524" s="142">
        <f t="shared" si="279"/>
        <v>0</v>
      </c>
      <c r="P524" s="142">
        <f t="shared" si="269"/>
        <v>0</v>
      </c>
      <c r="Q524" s="142">
        <f t="shared" si="270"/>
        <v>0</v>
      </c>
      <c r="R524" s="142">
        <f t="shared" si="271"/>
        <v>0</v>
      </c>
      <c r="S524" s="142">
        <f>S548</f>
        <v>25000</v>
      </c>
      <c r="T524" s="142">
        <f t="shared" ref="T524:U524" si="280">T548</f>
        <v>25000</v>
      </c>
      <c r="U524" s="142">
        <f t="shared" si="280"/>
        <v>0</v>
      </c>
      <c r="V524" s="142">
        <f>V548</f>
        <v>25000</v>
      </c>
      <c r="W524" s="142">
        <f t="shared" ref="W524:X524" si="281">W548</f>
        <v>25000</v>
      </c>
      <c r="X524" s="142">
        <f t="shared" si="281"/>
        <v>0</v>
      </c>
    </row>
    <row r="525" spans="1:24" s="132" customFormat="1" x14ac:dyDescent="0.25">
      <c r="A525" s="136"/>
      <c r="B525" s="136"/>
      <c r="C525" s="136"/>
      <c r="D525" s="137"/>
      <c r="E525" s="141" t="s">
        <v>6</v>
      </c>
      <c r="F525" s="136"/>
      <c r="G525" s="142"/>
      <c r="H525" s="142"/>
      <c r="I525" s="142"/>
      <c r="J525" s="142"/>
      <c r="K525" s="142"/>
      <c r="L525" s="142"/>
      <c r="M525" s="142"/>
      <c r="N525" s="142"/>
      <c r="O525" s="142"/>
      <c r="P525" s="142">
        <f t="shared" si="269"/>
        <v>0</v>
      </c>
      <c r="Q525" s="142">
        <f t="shared" si="270"/>
        <v>0</v>
      </c>
      <c r="R525" s="142">
        <f t="shared" si="271"/>
        <v>0</v>
      </c>
      <c r="S525" s="142"/>
      <c r="T525" s="142"/>
      <c r="U525" s="142"/>
      <c r="V525" s="142"/>
      <c r="W525" s="142"/>
      <c r="X525" s="142"/>
    </row>
    <row r="526" spans="1:24" s="132" customFormat="1" ht="53.25" hidden="1" customHeight="1" x14ac:dyDescent="0.25">
      <c r="A526" s="136"/>
      <c r="B526" s="136"/>
      <c r="C526" s="136"/>
      <c r="D526" s="137"/>
      <c r="E526" s="143" t="s">
        <v>490</v>
      </c>
      <c r="F526" s="145"/>
      <c r="G526" s="142"/>
      <c r="H526" s="142"/>
      <c r="I526" s="142"/>
      <c r="J526" s="142"/>
      <c r="K526" s="142"/>
      <c r="L526" s="142"/>
      <c r="M526" s="142"/>
      <c r="N526" s="142"/>
      <c r="O526" s="142"/>
      <c r="P526" s="142">
        <f t="shared" si="269"/>
        <v>0</v>
      </c>
      <c r="Q526" s="142">
        <f t="shared" si="270"/>
        <v>0</v>
      </c>
      <c r="R526" s="142">
        <f t="shared" si="271"/>
        <v>0</v>
      </c>
      <c r="S526" s="142"/>
      <c r="T526" s="142"/>
      <c r="U526" s="142"/>
      <c r="V526" s="142"/>
      <c r="W526" s="142"/>
      <c r="X526" s="142"/>
    </row>
    <row r="527" spans="1:24" s="132" customFormat="1" ht="25.5" hidden="1" customHeight="1" x14ac:dyDescent="0.25">
      <c r="A527" s="136"/>
      <c r="B527" s="136"/>
      <c r="C527" s="136"/>
      <c r="D527" s="137"/>
      <c r="E527" s="141" t="s">
        <v>276</v>
      </c>
      <c r="F527" s="136" t="s">
        <v>210</v>
      </c>
      <c r="G527" s="142"/>
      <c r="H527" s="142"/>
      <c r="I527" s="142"/>
      <c r="J527" s="142"/>
      <c r="K527" s="142"/>
      <c r="L527" s="142"/>
      <c r="M527" s="142"/>
      <c r="N527" s="142"/>
      <c r="O527" s="142"/>
      <c r="P527" s="142">
        <f t="shared" si="269"/>
        <v>0</v>
      </c>
      <c r="Q527" s="142">
        <f t="shared" si="270"/>
        <v>0</v>
      </c>
      <c r="R527" s="142">
        <f t="shared" si="271"/>
        <v>0</v>
      </c>
      <c r="S527" s="142"/>
      <c r="T527" s="142"/>
      <c r="U527" s="142"/>
      <c r="V527" s="142"/>
      <c r="W527" s="142"/>
      <c r="X527" s="142"/>
    </row>
    <row r="528" spans="1:24" s="132" customFormat="1" ht="12.75" hidden="1" customHeight="1" x14ac:dyDescent="0.25">
      <c r="A528" s="136"/>
      <c r="B528" s="136"/>
      <c r="C528" s="136"/>
      <c r="D528" s="137"/>
      <c r="E528" s="141" t="s">
        <v>213</v>
      </c>
      <c r="F528" s="136" t="s">
        <v>214</v>
      </c>
      <c r="G528" s="142"/>
      <c r="H528" s="142"/>
      <c r="I528" s="142"/>
      <c r="J528" s="142"/>
      <c r="K528" s="142"/>
      <c r="L528" s="142"/>
      <c r="M528" s="142"/>
      <c r="N528" s="142"/>
      <c r="O528" s="142"/>
      <c r="P528" s="142">
        <f t="shared" si="269"/>
        <v>0</v>
      </c>
      <c r="Q528" s="142">
        <f t="shared" si="270"/>
        <v>0</v>
      </c>
      <c r="R528" s="142">
        <f t="shared" si="271"/>
        <v>0</v>
      </c>
      <c r="S528" s="142"/>
      <c r="T528" s="142"/>
      <c r="U528" s="142"/>
      <c r="V528" s="142"/>
      <c r="W528" s="142"/>
      <c r="X528" s="142"/>
    </row>
    <row r="529" spans="1:24" s="132" customFormat="1" ht="12.75" hidden="1" customHeight="1" x14ac:dyDescent="0.25">
      <c r="A529" s="136"/>
      <c r="B529" s="136"/>
      <c r="C529" s="136"/>
      <c r="D529" s="137"/>
      <c r="E529" s="141" t="s">
        <v>215</v>
      </c>
      <c r="F529" s="136" t="s">
        <v>216</v>
      </c>
      <c r="G529" s="142"/>
      <c r="H529" s="142"/>
      <c r="I529" s="142"/>
      <c r="J529" s="142"/>
      <c r="K529" s="142"/>
      <c r="L529" s="142"/>
      <c r="M529" s="142"/>
      <c r="N529" s="142"/>
      <c r="O529" s="142"/>
      <c r="P529" s="142">
        <f t="shared" si="269"/>
        <v>0</v>
      </c>
      <c r="Q529" s="142">
        <f t="shared" si="270"/>
        <v>0</v>
      </c>
      <c r="R529" s="142">
        <f t="shared" si="271"/>
        <v>0</v>
      </c>
      <c r="S529" s="142"/>
      <c r="T529" s="142"/>
      <c r="U529" s="142"/>
      <c r="V529" s="142"/>
      <c r="W529" s="142"/>
      <c r="X529" s="142"/>
    </row>
    <row r="530" spans="1:24" s="132" customFormat="1" ht="12.75" hidden="1" customHeight="1" x14ac:dyDescent="0.25">
      <c r="A530" s="136"/>
      <c r="B530" s="136"/>
      <c r="C530" s="136"/>
      <c r="D530" s="137"/>
      <c r="E530" s="141" t="s">
        <v>258</v>
      </c>
      <c r="F530" s="136" t="s">
        <v>259</v>
      </c>
      <c r="G530" s="142"/>
      <c r="H530" s="142"/>
      <c r="I530" s="142"/>
      <c r="J530" s="142"/>
      <c r="K530" s="142"/>
      <c r="L530" s="142"/>
      <c r="M530" s="142"/>
      <c r="N530" s="142"/>
      <c r="O530" s="142"/>
      <c r="P530" s="142">
        <f t="shared" si="269"/>
        <v>0</v>
      </c>
      <c r="Q530" s="142">
        <f t="shared" si="270"/>
        <v>0</v>
      </c>
      <c r="R530" s="142">
        <f t="shared" si="271"/>
        <v>0</v>
      </c>
      <c r="S530" s="142"/>
      <c r="T530" s="142"/>
      <c r="U530" s="142"/>
      <c r="V530" s="142"/>
      <c r="W530" s="142"/>
      <c r="X530" s="142"/>
    </row>
    <row r="531" spans="1:24" s="132" customFormat="1" ht="25.5" hidden="1" customHeight="1" x14ac:dyDescent="0.25">
      <c r="A531" s="136"/>
      <c r="B531" s="136"/>
      <c r="C531" s="136"/>
      <c r="D531" s="137"/>
      <c r="E531" s="143" t="s">
        <v>376</v>
      </c>
      <c r="F531" s="145"/>
      <c r="G531" s="142"/>
      <c r="H531" s="142"/>
      <c r="I531" s="142"/>
      <c r="J531" s="142"/>
      <c r="K531" s="142"/>
      <c r="L531" s="142"/>
      <c r="M531" s="142"/>
      <c r="N531" s="142"/>
      <c r="O531" s="142"/>
      <c r="P531" s="142">
        <f t="shared" si="269"/>
        <v>0</v>
      </c>
      <c r="Q531" s="142">
        <f t="shared" si="270"/>
        <v>0</v>
      </c>
      <c r="R531" s="142">
        <f t="shared" si="271"/>
        <v>0</v>
      </c>
      <c r="S531" s="142"/>
      <c r="T531" s="142"/>
      <c r="U531" s="142"/>
      <c r="V531" s="142"/>
      <c r="W531" s="142"/>
      <c r="X531" s="142"/>
    </row>
    <row r="532" spans="1:24" s="132" customFormat="1" ht="25.5" hidden="1" customHeight="1" x14ac:dyDescent="0.25">
      <c r="A532" s="136"/>
      <c r="B532" s="136"/>
      <c r="C532" s="136"/>
      <c r="D532" s="137"/>
      <c r="E532" s="141" t="s">
        <v>244</v>
      </c>
      <c r="F532" s="136" t="s">
        <v>245</v>
      </c>
      <c r="G532" s="142"/>
      <c r="H532" s="142"/>
      <c r="I532" s="142"/>
      <c r="J532" s="142"/>
      <c r="K532" s="142"/>
      <c r="L532" s="142"/>
      <c r="M532" s="142"/>
      <c r="N532" s="142"/>
      <c r="O532" s="142"/>
      <c r="P532" s="142">
        <f t="shared" si="269"/>
        <v>0</v>
      </c>
      <c r="Q532" s="142">
        <f t="shared" si="270"/>
        <v>0</v>
      </c>
      <c r="R532" s="142">
        <f t="shared" si="271"/>
        <v>0</v>
      </c>
      <c r="S532" s="142"/>
      <c r="T532" s="142"/>
      <c r="U532" s="142"/>
      <c r="V532" s="142"/>
      <c r="W532" s="142"/>
      <c r="X532" s="142"/>
    </row>
    <row r="533" spans="1:24" s="132" customFormat="1" ht="38.25" hidden="1" customHeight="1" x14ac:dyDescent="0.25">
      <c r="A533" s="136"/>
      <c r="B533" s="136"/>
      <c r="C533" s="136"/>
      <c r="D533" s="137"/>
      <c r="E533" s="143" t="s">
        <v>377</v>
      </c>
      <c r="F533" s="145"/>
      <c r="G533" s="142"/>
      <c r="H533" s="142"/>
      <c r="I533" s="142"/>
      <c r="J533" s="142"/>
      <c r="K533" s="142"/>
      <c r="L533" s="142"/>
      <c r="M533" s="142"/>
      <c r="N533" s="142"/>
      <c r="O533" s="142"/>
      <c r="P533" s="142">
        <f t="shared" si="269"/>
        <v>0</v>
      </c>
      <c r="Q533" s="142">
        <f t="shared" si="270"/>
        <v>0</v>
      </c>
      <c r="R533" s="142">
        <f t="shared" si="271"/>
        <v>0</v>
      </c>
      <c r="S533" s="142"/>
      <c r="T533" s="142"/>
      <c r="U533" s="142"/>
      <c r="V533" s="142"/>
      <c r="W533" s="142"/>
      <c r="X533" s="142"/>
    </row>
    <row r="534" spans="1:24" s="132" customFormat="1" ht="12.75" hidden="1" customHeight="1" x14ac:dyDescent="0.25">
      <c r="A534" s="136"/>
      <c r="B534" s="136"/>
      <c r="C534" s="136"/>
      <c r="D534" s="137"/>
      <c r="E534" s="141" t="s">
        <v>204</v>
      </c>
      <c r="F534" s="136" t="s">
        <v>205</v>
      </c>
      <c r="G534" s="142"/>
      <c r="H534" s="142"/>
      <c r="I534" s="142"/>
      <c r="J534" s="142"/>
      <c r="K534" s="142"/>
      <c r="L534" s="142"/>
      <c r="M534" s="142"/>
      <c r="N534" s="142"/>
      <c r="O534" s="142"/>
      <c r="P534" s="142">
        <f t="shared" si="269"/>
        <v>0</v>
      </c>
      <c r="Q534" s="142">
        <f t="shared" si="270"/>
        <v>0</v>
      </c>
      <c r="R534" s="142">
        <f t="shared" si="271"/>
        <v>0</v>
      </c>
      <c r="S534" s="142"/>
      <c r="T534" s="142"/>
      <c r="U534" s="142"/>
      <c r="V534" s="142"/>
      <c r="W534" s="142"/>
      <c r="X534" s="142"/>
    </row>
    <row r="535" spans="1:24" s="132" customFormat="1" ht="12.75" hidden="1" customHeight="1" x14ac:dyDescent="0.25">
      <c r="A535" s="136"/>
      <c r="B535" s="136"/>
      <c r="C535" s="136"/>
      <c r="D535" s="137"/>
      <c r="E535" s="141" t="s">
        <v>215</v>
      </c>
      <c r="F535" s="136" t="s">
        <v>216</v>
      </c>
      <c r="G535" s="142"/>
      <c r="H535" s="142"/>
      <c r="I535" s="142"/>
      <c r="J535" s="142"/>
      <c r="K535" s="142"/>
      <c r="L535" s="142"/>
      <c r="M535" s="142"/>
      <c r="N535" s="142"/>
      <c r="O535" s="142"/>
      <c r="P535" s="142">
        <f t="shared" si="269"/>
        <v>0</v>
      </c>
      <c r="Q535" s="142">
        <f t="shared" si="270"/>
        <v>0</v>
      </c>
      <c r="R535" s="142">
        <f t="shared" si="271"/>
        <v>0</v>
      </c>
      <c r="S535" s="142"/>
      <c r="T535" s="142"/>
      <c r="U535" s="142"/>
      <c r="V535" s="142"/>
      <c r="W535" s="142"/>
      <c r="X535" s="142"/>
    </row>
    <row r="536" spans="1:24" s="132" customFormat="1" ht="12.75" hidden="1" customHeight="1" x14ac:dyDescent="0.25">
      <c r="A536" s="136"/>
      <c r="B536" s="136"/>
      <c r="C536" s="136"/>
      <c r="D536" s="137"/>
      <c r="E536" s="141" t="s">
        <v>217</v>
      </c>
      <c r="F536" s="136" t="s">
        <v>218</v>
      </c>
      <c r="G536" s="142"/>
      <c r="H536" s="142"/>
      <c r="I536" s="142"/>
      <c r="J536" s="142"/>
      <c r="K536" s="142"/>
      <c r="L536" s="142"/>
      <c r="M536" s="142"/>
      <c r="N536" s="142"/>
      <c r="O536" s="142"/>
      <c r="P536" s="142">
        <f t="shared" si="269"/>
        <v>0</v>
      </c>
      <c r="Q536" s="142">
        <f t="shared" si="270"/>
        <v>0</v>
      </c>
      <c r="R536" s="142">
        <f t="shared" si="271"/>
        <v>0</v>
      </c>
      <c r="S536" s="142"/>
      <c r="T536" s="142"/>
      <c r="U536" s="142"/>
      <c r="V536" s="142"/>
      <c r="W536" s="142"/>
      <c r="X536" s="142"/>
    </row>
    <row r="537" spans="1:24" s="132" customFormat="1" ht="25.5" hidden="1" customHeight="1" x14ac:dyDescent="0.25">
      <c r="A537" s="136"/>
      <c r="B537" s="136"/>
      <c r="C537" s="136"/>
      <c r="D537" s="137"/>
      <c r="E537" s="143" t="s">
        <v>378</v>
      </c>
      <c r="F537" s="145"/>
      <c r="G537" s="142"/>
      <c r="H537" s="142"/>
      <c r="I537" s="142"/>
      <c r="J537" s="142"/>
      <c r="K537" s="142"/>
      <c r="L537" s="142"/>
      <c r="M537" s="142"/>
      <c r="N537" s="142"/>
      <c r="O537" s="142"/>
      <c r="P537" s="142">
        <f t="shared" si="269"/>
        <v>0</v>
      </c>
      <c r="Q537" s="142">
        <f t="shared" si="270"/>
        <v>0</v>
      </c>
      <c r="R537" s="142">
        <f t="shared" si="271"/>
        <v>0</v>
      </c>
      <c r="S537" s="142"/>
      <c r="T537" s="142"/>
      <c r="U537" s="142"/>
      <c r="V537" s="142"/>
      <c r="W537" s="142"/>
      <c r="X537" s="142"/>
    </row>
    <row r="538" spans="1:24" s="132" customFormat="1" ht="12.75" hidden="1" customHeight="1" x14ac:dyDescent="0.25">
      <c r="A538" s="136"/>
      <c r="B538" s="136"/>
      <c r="C538" s="136"/>
      <c r="D538" s="137"/>
      <c r="E538" s="141" t="s">
        <v>215</v>
      </c>
      <c r="F538" s="136" t="s">
        <v>216</v>
      </c>
      <c r="G538" s="142"/>
      <c r="H538" s="142"/>
      <c r="I538" s="142"/>
      <c r="J538" s="142"/>
      <c r="K538" s="142"/>
      <c r="L538" s="142"/>
      <c r="M538" s="142"/>
      <c r="N538" s="142"/>
      <c r="O538" s="142"/>
      <c r="P538" s="142">
        <f t="shared" si="269"/>
        <v>0</v>
      </c>
      <c r="Q538" s="142">
        <f t="shared" si="270"/>
        <v>0</v>
      </c>
      <c r="R538" s="142">
        <f t="shared" si="271"/>
        <v>0</v>
      </c>
      <c r="S538" s="142"/>
      <c r="T538" s="142"/>
      <c r="U538" s="142"/>
      <c r="V538" s="142"/>
      <c r="W538" s="142"/>
      <c r="X538" s="142"/>
    </row>
    <row r="539" spans="1:24" s="132" customFormat="1" ht="12.75" hidden="1" customHeight="1" x14ac:dyDescent="0.25">
      <c r="A539" s="136"/>
      <c r="B539" s="136"/>
      <c r="C539" s="136"/>
      <c r="D539" s="137"/>
      <c r="E539" s="141" t="s">
        <v>227</v>
      </c>
      <c r="F539" s="136" t="s">
        <v>228</v>
      </c>
      <c r="G539" s="142"/>
      <c r="H539" s="142"/>
      <c r="I539" s="142"/>
      <c r="J539" s="142"/>
      <c r="K539" s="142"/>
      <c r="L539" s="142"/>
      <c r="M539" s="142"/>
      <c r="N539" s="142"/>
      <c r="O539" s="142"/>
      <c r="P539" s="142">
        <f t="shared" si="269"/>
        <v>0</v>
      </c>
      <c r="Q539" s="142">
        <f t="shared" si="270"/>
        <v>0</v>
      </c>
      <c r="R539" s="142">
        <f t="shared" si="271"/>
        <v>0</v>
      </c>
      <c r="S539" s="142"/>
      <c r="T539" s="142"/>
      <c r="U539" s="142"/>
      <c r="V539" s="142"/>
      <c r="W539" s="142"/>
      <c r="X539" s="142"/>
    </row>
    <row r="540" spans="1:24" s="132" customFormat="1" ht="12.75" hidden="1" customHeight="1" x14ac:dyDescent="0.25">
      <c r="A540" s="136"/>
      <c r="B540" s="136"/>
      <c r="C540" s="136"/>
      <c r="D540" s="137"/>
      <c r="E540" s="141" t="s">
        <v>248</v>
      </c>
      <c r="F540" s="136" t="s">
        <v>249</v>
      </c>
      <c r="G540" s="142"/>
      <c r="H540" s="142"/>
      <c r="I540" s="142"/>
      <c r="J540" s="142"/>
      <c r="K540" s="142"/>
      <c r="L540" s="142"/>
      <c r="M540" s="142"/>
      <c r="N540" s="142"/>
      <c r="O540" s="142"/>
      <c r="P540" s="142">
        <f t="shared" si="269"/>
        <v>0</v>
      </c>
      <c r="Q540" s="142">
        <f t="shared" si="270"/>
        <v>0</v>
      </c>
      <c r="R540" s="142">
        <f t="shared" si="271"/>
        <v>0</v>
      </c>
      <c r="S540" s="142"/>
      <c r="T540" s="142"/>
      <c r="U540" s="142"/>
      <c r="V540" s="142"/>
      <c r="W540" s="142"/>
      <c r="X540" s="142"/>
    </row>
    <row r="541" spans="1:24" s="132" customFormat="1" ht="25.5" hidden="1" customHeight="1" x14ac:dyDescent="0.25">
      <c r="A541" s="136"/>
      <c r="B541" s="136"/>
      <c r="C541" s="136"/>
      <c r="D541" s="137"/>
      <c r="E541" s="143" t="s">
        <v>379</v>
      </c>
      <c r="F541" s="145"/>
      <c r="G541" s="142"/>
      <c r="H541" s="142"/>
      <c r="I541" s="142"/>
      <c r="J541" s="142"/>
      <c r="K541" s="142"/>
      <c r="L541" s="142"/>
      <c r="M541" s="142"/>
      <c r="N541" s="142"/>
      <c r="O541" s="142"/>
      <c r="P541" s="142">
        <f t="shared" si="269"/>
        <v>0</v>
      </c>
      <c r="Q541" s="142">
        <f t="shared" si="270"/>
        <v>0</v>
      </c>
      <c r="R541" s="142">
        <f t="shared" si="271"/>
        <v>0</v>
      </c>
      <c r="S541" s="142"/>
      <c r="T541" s="142"/>
      <c r="U541" s="142"/>
      <c r="V541" s="142"/>
      <c r="W541" s="142"/>
      <c r="X541" s="142"/>
    </row>
    <row r="542" spans="1:24" s="132" customFormat="1" ht="12.75" hidden="1" customHeight="1" x14ac:dyDescent="0.25">
      <c r="A542" s="136"/>
      <c r="B542" s="136"/>
      <c r="C542" s="136"/>
      <c r="D542" s="137"/>
      <c r="E542" s="141" t="s">
        <v>240</v>
      </c>
      <c r="F542" s="136" t="s">
        <v>241</v>
      </c>
      <c r="G542" s="142"/>
      <c r="H542" s="142"/>
      <c r="I542" s="142"/>
      <c r="J542" s="142"/>
      <c r="K542" s="142"/>
      <c r="L542" s="142"/>
      <c r="M542" s="142"/>
      <c r="N542" s="142"/>
      <c r="O542" s="142"/>
      <c r="P542" s="142">
        <f t="shared" si="269"/>
        <v>0</v>
      </c>
      <c r="Q542" s="142">
        <f t="shared" si="270"/>
        <v>0</v>
      </c>
      <c r="R542" s="142">
        <f t="shared" si="271"/>
        <v>0</v>
      </c>
      <c r="S542" s="142"/>
      <c r="T542" s="142"/>
      <c r="U542" s="142"/>
      <c r="V542" s="142"/>
      <c r="W542" s="142"/>
      <c r="X542" s="142"/>
    </row>
    <row r="543" spans="1:24" s="132" customFormat="1" ht="12.75" hidden="1" customHeight="1" x14ac:dyDescent="0.25">
      <c r="A543" s="136"/>
      <c r="B543" s="136"/>
      <c r="C543" s="136"/>
      <c r="D543" s="137"/>
      <c r="E543" s="141" t="s">
        <v>248</v>
      </c>
      <c r="F543" s="136" t="s">
        <v>249</v>
      </c>
      <c r="G543" s="142"/>
      <c r="H543" s="142"/>
      <c r="I543" s="142"/>
      <c r="J543" s="142"/>
      <c r="K543" s="142"/>
      <c r="L543" s="142"/>
      <c r="M543" s="142"/>
      <c r="N543" s="142"/>
      <c r="O543" s="142"/>
      <c r="P543" s="142">
        <f t="shared" si="269"/>
        <v>0</v>
      </c>
      <c r="Q543" s="142">
        <f t="shared" si="270"/>
        <v>0</v>
      </c>
      <c r="R543" s="142">
        <f t="shared" si="271"/>
        <v>0</v>
      </c>
      <c r="S543" s="142"/>
      <c r="T543" s="142"/>
      <c r="U543" s="142"/>
      <c r="V543" s="142"/>
      <c r="W543" s="142"/>
      <c r="X543" s="142"/>
    </row>
    <row r="544" spans="1:24" s="132" customFormat="1" ht="51" hidden="1" customHeight="1" x14ac:dyDescent="0.25">
      <c r="A544" s="136"/>
      <c r="B544" s="136"/>
      <c r="C544" s="136"/>
      <c r="D544" s="137"/>
      <c r="E544" s="143" t="s">
        <v>380</v>
      </c>
      <c r="F544" s="145"/>
      <c r="G544" s="142"/>
      <c r="H544" s="142"/>
      <c r="I544" s="142"/>
      <c r="J544" s="142"/>
      <c r="K544" s="142"/>
      <c r="L544" s="142"/>
      <c r="M544" s="142"/>
      <c r="N544" s="142"/>
      <c r="O544" s="142"/>
      <c r="P544" s="142">
        <f t="shared" si="269"/>
        <v>0</v>
      </c>
      <c r="Q544" s="142">
        <f t="shared" si="270"/>
        <v>0</v>
      </c>
      <c r="R544" s="142">
        <f t="shared" si="271"/>
        <v>0</v>
      </c>
      <c r="S544" s="142"/>
      <c r="T544" s="142"/>
      <c r="U544" s="142"/>
      <c r="V544" s="142"/>
      <c r="W544" s="142"/>
      <c r="X544" s="142"/>
    </row>
    <row r="545" spans="1:24" s="132" customFormat="1" ht="12.75" hidden="1" customHeight="1" x14ac:dyDescent="0.25">
      <c r="A545" s="136"/>
      <c r="B545" s="136"/>
      <c r="C545" s="136"/>
      <c r="D545" s="137"/>
      <c r="E545" s="141" t="s">
        <v>204</v>
      </c>
      <c r="F545" s="136" t="s">
        <v>205</v>
      </c>
      <c r="G545" s="142"/>
      <c r="H545" s="142"/>
      <c r="I545" s="142"/>
      <c r="J545" s="142"/>
      <c r="K545" s="142"/>
      <c r="L545" s="142"/>
      <c r="M545" s="142"/>
      <c r="N545" s="142"/>
      <c r="O545" s="142"/>
      <c r="P545" s="142">
        <f t="shared" si="269"/>
        <v>0</v>
      </c>
      <c r="Q545" s="142">
        <f t="shared" si="270"/>
        <v>0</v>
      </c>
      <c r="R545" s="142">
        <f t="shared" si="271"/>
        <v>0</v>
      </c>
      <c r="S545" s="142"/>
      <c r="T545" s="142"/>
      <c r="U545" s="142"/>
      <c r="V545" s="142"/>
      <c r="W545" s="142"/>
      <c r="X545" s="142"/>
    </row>
    <row r="546" spans="1:24" s="132" customFormat="1" ht="12.75" hidden="1" customHeight="1" x14ac:dyDescent="0.25">
      <c r="A546" s="136"/>
      <c r="B546" s="136"/>
      <c r="C546" s="136"/>
      <c r="D546" s="137"/>
      <c r="E546" s="141" t="s">
        <v>215</v>
      </c>
      <c r="F546" s="136" t="s">
        <v>216</v>
      </c>
      <c r="G546" s="142"/>
      <c r="H546" s="142"/>
      <c r="I546" s="142"/>
      <c r="J546" s="142"/>
      <c r="K546" s="142"/>
      <c r="L546" s="142"/>
      <c r="M546" s="142"/>
      <c r="N546" s="142"/>
      <c r="O546" s="142"/>
      <c r="P546" s="142">
        <f t="shared" si="269"/>
        <v>0</v>
      </c>
      <c r="Q546" s="142">
        <f t="shared" si="270"/>
        <v>0</v>
      </c>
      <c r="R546" s="142">
        <f t="shared" si="271"/>
        <v>0</v>
      </c>
      <c r="S546" s="142"/>
      <c r="T546" s="142"/>
      <c r="U546" s="142"/>
      <c r="V546" s="142"/>
      <c r="W546" s="142"/>
      <c r="X546" s="142"/>
    </row>
    <row r="547" spans="1:24" s="132" customFormat="1" ht="12.75" hidden="1" customHeight="1" x14ac:dyDescent="0.25">
      <c r="A547" s="136"/>
      <c r="B547" s="136"/>
      <c r="C547" s="136"/>
      <c r="D547" s="137"/>
      <c r="E547" s="141" t="s">
        <v>227</v>
      </c>
      <c r="F547" s="136" t="s">
        <v>228</v>
      </c>
      <c r="G547" s="142"/>
      <c r="H547" s="142"/>
      <c r="I547" s="142"/>
      <c r="J547" s="142"/>
      <c r="K547" s="142"/>
      <c r="L547" s="142"/>
      <c r="M547" s="142"/>
      <c r="N547" s="142"/>
      <c r="O547" s="142"/>
      <c r="P547" s="142">
        <f t="shared" si="269"/>
        <v>0</v>
      </c>
      <c r="Q547" s="142">
        <f t="shared" si="270"/>
        <v>0</v>
      </c>
      <c r="R547" s="142">
        <f t="shared" si="271"/>
        <v>0</v>
      </c>
      <c r="S547" s="142"/>
      <c r="T547" s="142"/>
      <c r="U547" s="142"/>
      <c r="V547" s="142"/>
      <c r="W547" s="142"/>
      <c r="X547" s="142"/>
    </row>
    <row r="548" spans="1:24" s="132" customFormat="1" x14ac:dyDescent="0.25">
      <c r="A548" s="136"/>
      <c r="B548" s="136"/>
      <c r="C548" s="136"/>
      <c r="D548" s="137"/>
      <c r="E548" s="141" t="s">
        <v>242</v>
      </c>
      <c r="F548" s="136" t="s">
        <v>243</v>
      </c>
      <c r="G548" s="142">
        <f>H548</f>
        <v>30250</v>
      </c>
      <c r="H548" s="142">
        <v>30250</v>
      </c>
      <c r="I548" s="142">
        <v>0</v>
      </c>
      <c r="J548" s="142">
        <f>K548</f>
        <v>25000</v>
      </c>
      <c r="K548" s="142">
        <v>25000</v>
      </c>
      <c r="L548" s="142"/>
      <c r="M548" s="142">
        <f>N548</f>
        <v>25000</v>
      </c>
      <c r="N548" s="142">
        <v>25000</v>
      </c>
      <c r="O548" s="142"/>
      <c r="P548" s="142">
        <f t="shared" si="269"/>
        <v>0</v>
      </c>
      <c r="Q548" s="142">
        <f t="shared" si="270"/>
        <v>0</v>
      </c>
      <c r="R548" s="142">
        <f t="shared" si="271"/>
        <v>0</v>
      </c>
      <c r="S548" s="142">
        <f>T548</f>
        <v>25000</v>
      </c>
      <c r="T548" s="142">
        <v>25000</v>
      </c>
      <c r="U548" s="142"/>
      <c r="V548" s="142">
        <f>W548</f>
        <v>25000</v>
      </c>
      <c r="W548" s="142">
        <v>25000</v>
      </c>
      <c r="X548" s="142"/>
    </row>
    <row r="549" spans="1:24" s="132" customFormat="1" ht="12.75" hidden="1" customHeight="1" x14ac:dyDescent="0.25">
      <c r="A549" s="136"/>
      <c r="B549" s="136"/>
      <c r="C549" s="136"/>
      <c r="D549" s="137"/>
      <c r="E549" s="141" t="s">
        <v>248</v>
      </c>
      <c r="F549" s="136" t="s">
        <v>249</v>
      </c>
      <c r="G549" s="142"/>
      <c r="H549" s="142"/>
      <c r="I549" s="142"/>
      <c r="J549" s="142"/>
      <c r="K549" s="142"/>
      <c r="L549" s="142"/>
      <c r="M549" s="142"/>
      <c r="N549" s="142"/>
      <c r="O549" s="142"/>
      <c r="P549" s="142">
        <f t="shared" si="269"/>
        <v>0</v>
      </c>
      <c r="Q549" s="142">
        <f t="shared" si="270"/>
        <v>0</v>
      </c>
      <c r="R549" s="142">
        <f t="shared" si="271"/>
        <v>0</v>
      </c>
      <c r="S549" s="142"/>
      <c r="T549" s="142"/>
      <c r="U549" s="142"/>
      <c r="V549" s="142"/>
      <c r="W549" s="142"/>
      <c r="X549" s="142"/>
    </row>
    <row r="550" spans="1:24" s="132" customFormat="1" ht="25.5" hidden="1" customHeight="1" x14ac:dyDescent="0.25">
      <c r="A550" s="136">
        <v>3090</v>
      </c>
      <c r="B550" s="136">
        <v>10</v>
      </c>
      <c r="C550" s="136">
        <v>9</v>
      </c>
      <c r="D550" s="137">
        <v>0</v>
      </c>
      <c r="E550" s="143" t="s">
        <v>184</v>
      </c>
      <c r="F550" s="145"/>
      <c r="G550" s="142"/>
      <c r="H550" s="142"/>
      <c r="I550" s="142"/>
      <c r="J550" s="142"/>
      <c r="K550" s="142"/>
      <c r="L550" s="142"/>
      <c r="M550" s="142"/>
      <c r="N550" s="142"/>
      <c r="O550" s="142"/>
      <c r="P550" s="142">
        <f t="shared" si="269"/>
        <v>0</v>
      </c>
      <c r="Q550" s="142">
        <f t="shared" si="270"/>
        <v>0</v>
      </c>
      <c r="R550" s="142">
        <f t="shared" si="271"/>
        <v>0</v>
      </c>
      <c r="S550" s="142"/>
      <c r="T550" s="142"/>
      <c r="U550" s="142"/>
      <c r="V550" s="142"/>
      <c r="W550" s="142"/>
      <c r="X550" s="142"/>
    </row>
    <row r="551" spans="1:24" s="132" customFormat="1" x14ac:dyDescent="0.25">
      <c r="A551" s="136"/>
      <c r="B551" s="136"/>
      <c r="C551" s="136"/>
      <c r="D551" s="137"/>
      <c r="E551" s="141" t="s">
        <v>120</v>
      </c>
      <c r="F551" s="136"/>
      <c r="G551" s="142"/>
      <c r="H551" s="142"/>
      <c r="I551" s="142"/>
      <c r="J551" s="142"/>
      <c r="K551" s="142"/>
      <c r="L551" s="142"/>
      <c r="M551" s="142"/>
      <c r="N551" s="142"/>
      <c r="O551" s="142"/>
      <c r="P551" s="142">
        <f t="shared" si="269"/>
        <v>0</v>
      </c>
      <c r="Q551" s="142">
        <f t="shared" si="270"/>
        <v>0</v>
      </c>
      <c r="R551" s="142">
        <f t="shared" si="271"/>
        <v>0</v>
      </c>
      <c r="S551" s="142"/>
      <c r="T551" s="142"/>
      <c r="U551" s="142"/>
      <c r="V551" s="142"/>
      <c r="W551" s="142"/>
      <c r="X551" s="142"/>
    </row>
    <row r="552" spans="1:24" s="132" customFormat="1" ht="38.25" hidden="1" customHeight="1" x14ac:dyDescent="0.25">
      <c r="A552" s="136">
        <v>3092</v>
      </c>
      <c r="B552" s="136">
        <v>10</v>
      </c>
      <c r="C552" s="136">
        <v>9</v>
      </c>
      <c r="D552" s="137">
        <v>2</v>
      </c>
      <c r="E552" s="141" t="s">
        <v>185</v>
      </c>
      <c r="F552" s="136"/>
      <c r="G552" s="142"/>
      <c r="H552" s="142"/>
      <c r="I552" s="142"/>
      <c r="J552" s="142"/>
      <c r="K552" s="142"/>
      <c r="L552" s="142"/>
      <c r="M552" s="142"/>
      <c r="N552" s="142"/>
      <c r="O552" s="142"/>
      <c r="P552" s="142">
        <f t="shared" si="269"/>
        <v>0</v>
      </c>
      <c r="Q552" s="142">
        <f t="shared" si="270"/>
        <v>0</v>
      </c>
      <c r="R552" s="142">
        <f t="shared" si="271"/>
        <v>0</v>
      </c>
      <c r="S552" s="142"/>
      <c r="T552" s="142"/>
      <c r="U552" s="142"/>
      <c r="V552" s="142"/>
      <c r="W552" s="142"/>
      <c r="X552" s="142"/>
    </row>
    <row r="553" spans="1:24" s="132" customFormat="1" ht="12.75" hidden="1" customHeight="1" x14ac:dyDescent="0.25">
      <c r="A553" s="136"/>
      <c r="B553" s="136"/>
      <c r="C553" s="136"/>
      <c r="D553" s="137"/>
      <c r="E553" s="141" t="s">
        <v>6</v>
      </c>
      <c r="F553" s="136"/>
      <c r="G553" s="142"/>
      <c r="H553" s="142"/>
      <c r="I553" s="142"/>
      <c r="J553" s="142"/>
      <c r="K553" s="142"/>
      <c r="L553" s="142"/>
      <c r="M553" s="142"/>
      <c r="N553" s="142"/>
      <c r="O553" s="142"/>
      <c r="P553" s="142">
        <f t="shared" si="269"/>
        <v>0</v>
      </c>
      <c r="Q553" s="142">
        <f t="shared" si="270"/>
        <v>0</v>
      </c>
      <c r="R553" s="142">
        <f t="shared" si="271"/>
        <v>0</v>
      </c>
      <c r="S553" s="142"/>
      <c r="T553" s="142"/>
      <c r="U553" s="142"/>
      <c r="V553" s="142"/>
      <c r="W553" s="142"/>
      <c r="X553" s="142"/>
    </row>
    <row r="554" spans="1:24" s="132" customFormat="1" ht="51" hidden="1" customHeight="1" x14ac:dyDescent="0.25">
      <c r="A554" s="136"/>
      <c r="B554" s="136"/>
      <c r="C554" s="136"/>
      <c r="D554" s="137"/>
      <c r="E554" s="143" t="s">
        <v>381</v>
      </c>
      <c r="F554" s="145"/>
      <c r="G554" s="142"/>
      <c r="H554" s="142"/>
      <c r="I554" s="142"/>
      <c r="J554" s="142"/>
      <c r="K554" s="142"/>
      <c r="L554" s="142"/>
      <c r="M554" s="142"/>
      <c r="N554" s="142"/>
      <c r="O554" s="142"/>
      <c r="P554" s="142">
        <f t="shared" si="269"/>
        <v>0</v>
      </c>
      <c r="Q554" s="142">
        <f t="shared" si="270"/>
        <v>0</v>
      </c>
      <c r="R554" s="142">
        <f t="shared" si="271"/>
        <v>0</v>
      </c>
      <c r="S554" s="142"/>
      <c r="T554" s="142"/>
      <c r="U554" s="142"/>
      <c r="V554" s="142"/>
      <c r="W554" s="142"/>
      <c r="X554" s="142"/>
    </row>
    <row r="555" spans="1:24" s="132" customFormat="1" ht="12.75" hidden="1" customHeight="1" x14ac:dyDescent="0.25">
      <c r="A555" s="136"/>
      <c r="B555" s="136"/>
      <c r="C555" s="136"/>
      <c r="D555" s="137"/>
      <c r="E555" s="141" t="s">
        <v>242</v>
      </c>
      <c r="F555" s="136" t="s">
        <v>243</v>
      </c>
      <c r="G555" s="142"/>
      <c r="H555" s="142"/>
      <c r="I555" s="142"/>
      <c r="J555" s="142"/>
      <c r="K555" s="142"/>
      <c r="L555" s="142"/>
      <c r="M555" s="142"/>
      <c r="N555" s="142"/>
      <c r="O555" s="142"/>
      <c r="P555" s="142">
        <f t="shared" si="269"/>
        <v>0</v>
      </c>
      <c r="Q555" s="142">
        <f t="shared" si="270"/>
        <v>0</v>
      </c>
      <c r="R555" s="142">
        <f t="shared" si="271"/>
        <v>0</v>
      </c>
      <c r="S555" s="142"/>
      <c r="T555" s="142"/>
      <c r="U555" s="142"/>
      <c r="V555" s="142"/>
      <c r="W555" s="142"/>
      <c r="X555" s="142"/>
    </row>
    <row r="556" spans="1:24" s="132" customFormat="1" ht="12.75" hidden="1" customHeight="1" x14ac:dyDescent="0.25">
      <c r="A556" s="136"/>
      <c r="B556" s="136"/>
      <c r="C556" s="136"/>
      <c r="D556" s="137"/>
      <c r="E556" s="143" t="s">
        <v>382</v>
      </c>
      <c r="F556" s="145"/>
      <c r="G556" s="142"/>
      <c r="H556" s="142"/>
      <c r="I556" s="142"/>
      <c r="J556" s="142"/>
      <c r="K556" s="142"/>
      <c r="L556" s="142"/>
      <c r="M556" s="142"/>
      <c r="N556" s="142"/>
      <c r="O556" s="142"/>
      <c r="P556" s="142">
        <f t="shared" si="269"/>
        <v>0</v>
      </c>
      <c r="Q556" s="142">
        <f t="shared" si="270"/>
        <v>0</v>
      </c>
      <c r="R556" s="142">
        <f t="shared" si="271"/>
        <v>0</v>
      </c>
      <c r="S556" s="142"/>
      <c r="T556" s="142"/>
      <c r="U556" s="142"/>
      <c r="V556" s="142"/>
      <c r="W556" s="142"/>
      <c r="X556" s="142"/>
    </row>
    <row r="557" spans="1:24" s="132" customFormat="1" ht="12.75" hidden="1" customHeight="1" x14ac:dyDescent="0.25">
      <c r="A557" s="136"/>
      <c r="B557" s="136"/>
      <c r="C557" s="136"/>
      <c r="D557" s="137"/>
      <c r="E557" s="141" t="s">
        <v>202</v>
      </c>
      <c r="F557" s="136" t="s">
        <v>203</v>
      </c>
      <c r="G557" s="142"/>
      <c r="H557" s="142"/>
      <c r="I557" s="142"/>
      <c r="J557" s="142"/>
      <c r="K557" s="142"/>
      <c r="L557" s="142"/>
      <c r="M557" s="142"/>
      <c r="N557" s="142"/>
      <c r="O557" s="142"/>
      <c r="P557" s="142">
        <f t="shared" si="269"/>
        <v>0</v>
      </c>
      <c r="Q557" s="142">
        <f t="shared" si="270"/>
        <v>0</v>
      </c>
      <c r="R557" s="142">
        <f t="shared" si="271"/>
        <v>0</v>
      </c>
      <c r="S557" s="142"/>
      <c r="T557" s="142"/>
      <c r="U557" s="142"/>
      <c r="V557" s="142"/>
      <c r="W557" s="142"/>
      <c r="X557" s="142"/>
    </row>
    <row r="558" spans="1:24" s="132" customFormat="1" ht="42.75" x14ac:dyDescent="0.25">
      <c r="A558" s="136">
        <v>3100</v>
      </c>
      <c r="B558" s="136">
        <v>11</v>
      </c>
      <c r="C558" s="136">
        <v>0</v>
      </c>
      <c r="D558" s="137">
        <v>0</v>
      </c>
      <c r="E558" s="143" t="s">
        <v>186</v>
      </c>
      <c r="F558" s="145"/>
      <c r="G558" s="142">
        <f>H558</f>
        <v>0</v>
      </c>
      <c r="H558" s="142">
        <f>H560</f>
        <v>0</v>
      </c>
      <c r="I558" s="142"/>
      <c r="J558" s="142">
        <f>K558</f>
        <v>16169.075999999999</v>
      </c>
      <c r="K558" s="142">
        <f>K560</f>
        <v>16169.075999999999</v>
      </c>
      <c r="L558" s="142"/>
      <c r="M558" s="142">
        <f>N558</f>
        <v>69933.625</v>
      </c>
      <c r="N558" s="142">
        <f>N560</f>
        <v>69933.625</v>
      </c>
      <c r="O558" s="142"/>
      <c r="P558" s="142">
        <v>0</v>
      </c>
      <c r="Q558" s="142">
        <v>0</v>
      </c>
      <c r="R558" s="142">
        <f t="shared" si="271"/>
        <v>0</v>
      </c>
      <c r="S558" s="142">
        <f>T558</f>
        <v>69933.625</v>
      </c>
      <c r="T558" s="142">
        <f>T560</f>
        <v>69933.625</v>
      </c>
      <c r="U558" s="142"/>
      <c r="V558" s="142">
        <f>W558</f>
        <v>69933.625</v>
      </c>
      <c r="W558" s="142">
        <f>W560</f>
        <v>69933.625</v>
      </c>
      <c r="X558" s="142"/>
    </row>
    <row r="559" spans="1:24" s="132" customFormat="1" x14ac:dyDescent="0.25">
      <c r="A559" s="136"/>
      <c r="B559" s="136"/>
      <c r="C559" s="136"/>
      <c r="D559" s="137"/>
      <c r="E559" s="141" t="s">
        <v>6</v>
      </c>
      <c r="F559" s="136"/>
      <c r="G559" s="142"/>
      <c r="H559" s="142"/>
      <c r="I559" s="142"/>
      <c r="J559" s="142"/>
      <c r="K559" s="142"/>
      <c r="L559" s="142"/>
      <c r="M559" s="142"/>
      <c r="N559" s="142"/>
      <c r="O559" s="142"/>
      <c r="P559" s="142">
        <f t="shared" si="269"/>
        <v>0</v>
      </c>
      <c r="Q559" s="142">
        <f t="shared" si="270"/>
        <v>0</v>
      </c>
      <c r="R559" s="142">
        <f t="shared" si="271"/>
        <v>0</v>
      </c>
      <c r="S559" s="142"/>
      <c r="T559" s="142"/>
      <c r="U559" s="142"/>
      <c r="V559" s="142"/>
      <c r="W559" s="142"/>
      <c r="X559" s="142"/>
    </row>
    <row r="560" spans="1:24" s="132" customFormat="1" ht="28.5" x14ac:dyDescent="0.25">
      <c r="A560" s="136">
        <v>3110</v>
      </c>
      <c r="B560" s="136">
        <v>11</v>
      </c>
      <c r="C560" s="136">
        <v>1</v>
      </c>
      <c r="D560" s="137">
        <v>0</v>
      </c>
      <c r="E560" s="143" t="s">
        <v>187</v>
      </c>
      <c r="F560" s="145"/>
      <c r="G560" s="142">
        <f>H560</f>
        <v>0</v>
      </c>
      <c r="H560" s="142">
        <f>H562</f>
        <v>0</v>
      </c>
      <c r="I560" s="142"/>
      <c r="J560" s="142">
        <f>K560</f>
        <v>16169.075999999999</v>
      </c>
      <c r="K560" s="142">
        <f>K562</f>
        <v>16169.075999999999</v>
      </c>
      <c r="L560" s="142"/>
      <c r="M560" s="142">
        <f>N560</f>
        <v>69933.625</v>
      </c>
      <c r="N560" s="142">
        <f>69933.625</f>
        <v>69933.625</v>
      </c>
      <c r="O560" s="142"/>
      <c r="P560" s="142">
        <v>0</v>
      </c>
      <c r="Q560" s="142">
        <v>0</v>
      </c>
      <c r="R560" s="142">
        <f t="shared" si="271"/>
        <v>0</v>
      </c>
      <c r="S560" s="142">
        <f>T560</f>
        <v>69933.625</v>
      </c>
      <c r="T560" s="142">
        <f>69933.625</f>
        <v>69933.625</v>
      </c>
      <c r="U560" s="142"/>
      <c r="V560" s="142">
        <f>W560</f>
        <v>69933.625</v>
      </c>
      <c r="W560" s="142">
        <f>69933.625</f>
        <v>69933.625</v>
      </c>
      <c r="X560" s="142"/>
    </row>
    <row r="561" spans="1:24" s="132" customFormat="1" x14ac:dyDescent="0.25">
      <c r="A561" s="136"/>
      <c r="B561" s="136"/>
      <c r="C561" s="136"/>
      <c r="D561" s="137"/>
      <c r="E561" s="141" t="s">
        <v>120</v>
      </c>
      <c r="F561" s="136"/>
      <c r="G561" s="142"/>
      <c r="H561" s="142"/>
      <c r="I561" s="142"/>
      <c r="J561" s="142"/>
      <c r="K561" s="142"/>
      <c r="L561" s="142"/>
      <c r="M561" s="142"/>
      <c r="N561" s="142"/>
      <c r="O561" s="142"/>
      <c r="P561" s="142">
        <f t="shared" si="269"/>
        <v>0</v>
      </c>
      <c r="Q561" s="142">
        <f t="shared" si="270"/>
        <v>0</v>
      </c>
      <c r="R561" s="142">
        <f t="shared" si="271"/>
        <v>0</v>
      </c>
      <c r="S561" s="142"/>
      <c r="T561" s="142"/>
      <c r="U561" s="142"/>
      <c r="V561" s="142"/>
      <c r="W561" s="142"/>
      <c r="X561" s="142"/>
    </row>
    <row r="562" spans="1:24" s="132" customFormat="1" ht="28.5" x14ac:dyDescent="0.25">
      <c r="A562" s="136">
        <v>3112</v>
      </c>
      <c r="B562" s="136">
        <v>11</v>
      </c>
      <c r="C562" s="136">
        <v>1</v>
      </c>
      <c r="D562" s="137">
        <v>2</v>
      </c>
      <c r="E562" s="141" t="s">
        <v>188</v>
      </c>
      <c r="F562" s="136"/>
      <c r="G562" s="142">
        <f>H562</f>
        <v>0</v>
      </c>
      <c r="H562" s="142">
        <f>H564</f>
        <v>0</v>
      </c>
      <c r="I562" s="142"/>
      <c r="J562" s="142">
        <f>K562</f>
        <v>16169.075999999999</v>
      </c>
      <c r="K562" s="142">
        <f>K564</f>
        <v>16169.075999999999</v>
      </c>
      <c r="L562" s="142"/>
      <c r="M562" s="142">
        <f>N562</f>
        <v>0</v>
      </c>
      <c r="N562" s="142">
        <f>N564</f>
        <v>0</v>
      </c>
      <c r="O562" s="142"/>
      <c r="P562" s="142">
        <v>0</v>
      </c>
      <c r="Q562" s="142">
        <v>0</v>
      </c>
      <c r="R562" s="142">
        <f t="shared" si="271"/>
        <v>0</v>
      </c>
      <c r="S562" s="142">
        <f>T562</f>
        <v>0</v>
      </c>
      <c r="T562" s="142">
        <f>T564</f>
        <v>0</v>
      </c>
      <c r="U562" s="142"/>
      <c r="V562" s="142">
        <f>W562</f>
        <v>0</v>
      </c>
      <c r="W562" s="142">
        <f>W564</f>
        <v>0</v>
      </c>
      <c r="X562" s="142"/>
    </row>
    <row r="563" spans="1:24" s="132" customFormat="1" x14ac:dyDescent="0.25">
      <c r="A563" s="136"/>
      <c r="B563" s="136"/>
      <c r="C563" s="136"/>
      <c r="D563" s="137"/>
      <c r="E563" s="141" t="s">
        <v>6</v>
      </c>
      <c r="F563" s="136"/>
      <c r="G563" s="142"/>
      <c r="H563" s="142"/>
      <c r="I563" s="142"/>
      <c r="J563" s="142"/>
      <c r="K563" s="142"/>
      <c r="L563" s="142"/>
      <c r="M563" s="142"/>
      <c r="N563" s="142"/>
      <c r="O563" s="142"/>
      <c r="P563" s="142">
        <f t="shared" si="269"/>
        <v>0</v>
      </c>
      <c r="Q563" s="142">
        <f t="shared" si="270"/>
        <v>0</v>
      </c>
      <c r="R563" s="142">
        <f t="shared" si="271"/>
        <v>0</v>
      </c>
      <c r="S563" s="142"/>
      <c r="T563" s="142"/>
      <c r="U563" s="142"/>
      <c r="V563" s="142"/>
      <c r="W563" s="142"/>
      <c r="X563" s="142"/>
    </row>
    <row r="564" spans="1:24" s="132" customFormat="1" x14ac:dyDescent="0.25">
      <c r="A564" s="136"/>
      <c r="B564" s="136"/>
      <c r="C564" s="136"/>
      <c r="D564" s="137"/>
      <c r="E564" s="141" t="s">
        <v>250</v>
      </c>
      <c r="F564" s="136" t="s">
        <v>251</v>
      </c>
      <c r="G564" s="142">
        <f>H564</f>
        <v>0</v>
      </c>
      <c r="H564" s="142">
        <v>0</v>
      </c>
      <c r="I564" s="142"/>
      <c r="J564" s="142">
        <f>K564</f>
        <v>16169.075999999999</v>
      </c>
      <c r="K564" s="142">
        <v>16169.075999999999</v>
      </c>
      <c r="L564" s="142"/>
      <c r="M564" s="142">
        <f>N564</f>
        <v>0</v>
      </c>
      <c r="N564" s="142">
        <v>0</v>
      </c>
      <c r="O564" s="142"/>
      <c r="P564" s="142">
        <v>0</v>
      </c>
      <c r="Q564" s="142">
        <v>0</v>
      </c>
      <c r="R564" s="142">
        <f t="shared" si="271"/>
        <v>0</v>
      </c>
      <c r="S564" s="142">
        <f>T564</f>
        <v>0</v>
      </c>
      <c r="T564" s="142">
        <v>0</v>
      </c>
      <c r="U564" s="142"/>
      <c r="V564" s="142">
        <f>W564</f>
        <v>0</v>
      </c>
      <c r="W564" s="142">
        <v>0</v>
      </c>
      <c r="X564" s="142"/>
    </row>
    <row r="565" spans="1:24" s="132" customFormat="1" ht="28.5" x14ac:dyDescent="0.25">
      <c r="A565" s="136"/>
      <c r="B565" s="136"/>
      <c r="C565" s="136"/>
      <c r="D565" s="137"/>
      <c r="E565" s="141" t="s">
        <v>383</v>
      </c>
      <c r="F565" s="136" t="s">
        <v>191</v>
      </c>
      <c r="G565" s="142"/>
      <c r="H565" s="142"/>
      <c r="I565" s="142"/>
      <c r="J565" s="142"/>
      <c r="K565" s="142"/>
      <c r="L565" s="142"/>
      <c r="M565" s="142"/>
      <c r="N565" s="142"/>
      <c r="O565" s="142"/>
      <c r="P565" s="142">
        <f t="shared" si="269"/>
        <v>0</v>
      </c>
      <c r="Q565" s="142">
        <f t="shared" si="270"/>
        <v>0</v>
      </c>
      <c r="R565" s="142">
        <f t="shared" si="271"/>
        <v>0</v>
      </c>
      <c r="S565" s="142"/>
      <c r="T565" s="142"/>
      <c r="U565" s="142"/>
      <c r="V565" s="142"/>
      <c r="W565" s="142"/>
      <c r="X565" s="142"/>
    </row>
    <row r="566" spans="1:24" s="132" customFormat="1" x14ac:dyDescent="0.25">
      <c r="A566" s="147"/>
      <c r="D566" s="148"/>
      <c r="E566" s="149"/>
      <c r="F566" s="150"/>
      <c r="G566" s="151"/>
      <c r="H566" s="151"/>
      <c r="I566" s="150"/>
      <c r="J566" s="151"/>
      <c r="K566" s="151"/>
      <c r="L566" s="150"/>
      <c r="M566" s="151"/>
      <c r="N566" s="151"/>
      <c r="O566" s="150"/>
      <c r="P566" s="150"/>
      <c r="Q566" s="150"/>
      <c r="R566" s="150"/>
      <c r="S566" s="151"/>
      <c r="T566" s="151"/>
      <c r="U566" s="150"/>
      <c r="V566" s="151"/>
      <c r="W566" s="151"/>
      <c r="X566" s="150"/>
    </row>
  </sheetData>
  <mergeCells count="24">
    <mergeCell ref="W5:X5"/>
    <mergeCell ref="J4:L4"/>
    <mergeCell ref="M4:O4"/>
    <mergeCell ref="S4:U4"/>
    <mergeCell ref="V4:X4"/>
    <mergeCell ref="K5:L5"/>
    <mergeCell ref="M5:M6"/>
    <mergeCell ref="N5:O5"/>
    <mergeCell ref="S5:S6"/>
    <mergeCell ref="J5:J6"/>
    <mergeCell ref="P4:R4"/>
    <mergeCell ref="P5:P6"/>
    <mergeCell ref="Q5:R5"/>
    <mergeCell ref="E4:E6"/>
    <mergeCell ref="F4:F6"/>
    <mergeCell ref="G4:I4"/>
    <mergeCell ref="V5:V6"/>
    <mergeCell ref="A4:A6"/>
    <mergeCell ref="B4:B6"/>
    <mergeCell ref="C4:C6"/>
    <mergeCell ref="D4:D6"/>
    <mergeCell ref="G5:G6"/>
    <mergeCell ref="T5:U5"/>
    <mergeCell ref="H5:I5"/>
  </mergeCells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Եկամուտներ</vt:lpstr>
      <vt:lpstr>պակասուրդի ֆինանսավ․ </vt:lpstr>
      <vt:lpstr>Ծախսեր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2023-11-24T11:22:12Z</dcterms:modified>
</cp:coreProperties>
</file>